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4740" activeTab="0"/>
  </bookViews>
  <sheets>
    <sheet name="DENIK" sheetId="1" r:id="rId1"/>
    <sheet name="GRAF TYDNY" sheetId="2" r:id="rId2"/>
    <sheet name="GRAF CYKLY" sheetId="3" r:id="rId3"/>
    <sheet name="SOUCTY REPRE FORMAT" sheetId="4" r:id="rId4"/>
    <sheet name="tydny" sheetId="5" r:id="rId5"/>
    <sheet name="zavody" sheetId="6" r:id="rId6"/>
    <sheet name="cykly" sheetId="7" r:id="rId7"/>
    <sheet name="help" sheetId="8" r:id="rId8"/>
  </sheets>
  <definedNames/>
  <calcPr fullCalcOnLoad="1"/>
</workbook>
</file>

<file path=xl/comments1.xml><?xml version="1.0" encoding="utf-8"?>
<comments xmlns="http://schemas.openxmlformats.org/spreadsheetml/2006/main">
  <authors>
    <author>radovan</author>
    <author>RN</author>
  </authors>
  <commentList>
    <comment ref="D7" authorId="0">
      <text>
        <r>
          <rPr>
            <sz val="8"/>
            <rFont val="Tahoma"/>
            <family val="2"/>
          </rPr>
          <t>POCET DNU ZATIZENI, tzn. dny treninku i dny zavodu.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0"/>
          </rPr>
          <t xml:space="preserve">POCET ZAVODU - za jeden den jich muze byt i vic, napr. kvalifikace + finale.
</t>
        </r>
      </text>
    </comment>
    <comment ref="F7" authorId="0">
      <text>
        <r>
          <rPr>
            <sz val="8"/>
            <rFont val="Tahoma"/>
            <family val="0"/>
          </rPr>
          <t xml:space="preserve">POCET FAZI ZATIZENI - jako faze se pocita jednotka treninku i zavod. Nepocita se sem regenerace.
</t>
        </r>
      </text>
    </comment>
    <comment ref="G7" authorId="0">
      <text>
        <r>
          <rPr>
            <sz val="8"/>
            <rFont val="Tahoma"/>
            <family val="0"/>
          </rPr>
          <t xml:space="preserve">POCET DNU BEZ ZATEZE ZE ZDRAV. DUVODU. Nemoci, zraneni... Ne lenost! :-)
</t>
        </r>
      </text>
    </comment>
    <comment ref="H7" authorId="0">
      <text>
        <r>
          <rPr>
            <sz val="8"/>
            <rFont val="Tahoma"/>
            <family val="0"/>
          </rPr>
          <t xml:space="preserve">POCET HODIN REGENERACE - evidovat v desetinach hodiny. Patri sem hruby cas saunovani, domaci improvizovana regenerace, protahovani, masaze apod.
</t>
        </r>
      </text>
    </comment>
    <comment ref="I7" authorId="0">
      <text>
        <r>
          <rPr>
            <sz val="8"/>
            <rFont val="Tahoma"/>
            <family val="0"/>
          </rPr>
          <t xml:space="preserve">Automaticky scita vsechnu FYZICKOU NAMAHU. HT sem vchazi jednou ctvrtinou, mapovani vubec ne.
</t>
        </r>
      </text>
    </comment>
    <comment ref="J7" authorId="0">
      <text>
        <r>
          <rPr>
            <sz val="8"/>
            <rFont val="Tahoma"/>
            <family val="0"/>
          </rPr>
          <t xml:space="preserve">Automaticky scita NABEHANE KM. Nezahrnuje tudiz lyze, kolo ani plavani. 
</t>
        </r>
      </text>
    </comment>
    <comment ref="O7" authorId="0">
      <text>
        <r>
          <rPr>
            <sz val="8"/>
            <rFont val="Tahoma"/>
            <family val="0"/>
          </rPr>
          <t xml:space="preserve">Behy atakujici hranici anaerobniho prahu a přes. TEMPO, delsi intervaly, intenzivnější stridacky, úseky, krátké intervaly...
</t>
        </r>
      </text>
    </comment>
    <comment ref="M7" authorId="0">
      <text>
        <r>
          <rPr>
            <sz val="8"/>
            <rFont val="Tahoma"/>
            <family val="0"/>
          </rPr>
          <t xml:space="preserve">Typicky delsi  terenni beh nebo treba dvacitka po cestach "svihom". Proste behy, kdy nebezim naplno, ale neflakam se. Zatez cca 70 - 80%.
</t>
        </r>
      </text>
    </comment>
    <comment ref="K7" authorId="0">
      <text>
        <r>
          <rPr>
            <sz val="8"/>
            <rFont val="Tahoma"/>
            <family val="0"/>
          </rPr>
          <t xml:space="preserve">Dlouha vytrvalost volnym tempem, ale i vyklusy. Beh s malym usilim.
</t>
        </r>
      </text>
    </comment>
    <comment ref="Q7" authorId="0">
      <text>
        <r>
          <rPr>
            <sz val="8"/>
            <rFont val="Tahoma"/>
            <family val="0"/>
          </rPr>
          <t xml:space="preserve">Evidence casu zavodu v BĚHU (krosy, silnice, dráha... 
</t>
        </r>
      </text>
    </comment>
    <comment ref="R7" authorId="0">
      <text>
        <r>
          <rPr>
            <sz val="8"/>
            <rFont val="Tahoma"/>
            <family val="0"/>
          </rPr>
          <t xml:space="preserve">Jako ZBcs.
</t>
        </r>
      </text>
    </comment>
    <comment ref="V7" authorId="0">
      <text>
        <r>
          <rPr>
            <sz val="8"/>
            <rFont val="Tahoma"/>
            <family val="0"/>
          </rPr>
          <t xml:space="preserve">Viz MRcs. Km se eviduji realne nabehane.
</t>
        </r>
      </text>
    </comment>
    <comment ref="Y7" authorId="0">
      <text>
        <r>
          <rPr>
            <sz val="8"/>
            <rFont val="Tahoma"/>
            <family val="0"/>
          </rPr>
          <t xml:space="preserve">MAPOVÁNÍ: Cisty cas prace v terenu na desetiny hodiny. Nepocitat prosim pripravu podkladu ani kresleni.
</t>
        </r>
      </text>
    </comment>
    <comment ref="Z7" authorId="0">
      <text>
        <r>
          <rPr>
            <sz val="8"/>
            <rFont val="Tahoma"/>
            <family val="0"/>
          </rPr>
          <t xml:space="preserve">OBECNÁ SÍLA: Cisty cas v minutach. Vztahuje se na intenzivni POSILOVANI, ne na celkovy cas pobytu v telocvicne nebo na hodinu aerobiku (viz AA).
Muze slouzit i pro cisty cas skalniho lezeni.
</t>
        </r>
      </text>
    </comment>
    <comment ref="AA7" authorId="0">
      <text>
        <r>
          <rPr>
            <sz val="8"/>
            <rFont val="Tahoma"/>
            <family val="0"/>
          </rPr>
          <t xml:space="preserve">SPECIÁLNÍ SÍLA  - běžecké posilování...
</t>
        </r>
      </text>
    </comment>
    <comment ref="AB7" authorId="0">
      <text>
        <r>
          <rPr>
            <sz val="8"/>
            <rFont val="Tahoma"/>
            <family val="0"/>
          </rPr>
          <t xml:space="preserve">BEZECKE LYZOVANI, vsechny intenzity, cisty cas. Sjezdovky evidovat pod AA.
</t>
        </r>
      </text>
    </comment>
    <comment ref="AG7" authorId="0">
      <text>
        <r>
          <rPr>
            <sz val="8"/>
            <rFont val="Tahoma"/>
            <family val="0"/>
          </rPr>
          <t xml:space="preserve">Chuze v hornatem terenu, TURY, nejlepe s batohem. Pise se hruby cas, odhad na desetiny hodin. Do celkoveho souctu zatizeni vstupuje 1/3. 
</t>
        </r>
      </text>
    </comment>
    <comment ref="AH7" authorId="0">
      <text>
        <r>
          <rPr>
            <sz val="8"/>
            <rFont val="Tahoma"/>
            <family val="0"/>
          </rPr>
          <t xml:space="preserve">JINE AEROBNI AKTIVITY - micove hry, aerobik, sjezdovky, intezivni surfing, ... Cas na desetiny hodin.
</t>
        </r>
      </text>
    </comment>
    <comment ref="P7" authorId="1">
      <text>
        <r>
          <rPr>
            <sz val="8"/>
            <rFont val="Tahoma"/>
            <family val="0"/>
          </rPr>
          <t xml:space="preserve">Viz BRcs hned vlevo.
</t>
        </r>
      </text>
    </comment>
    <comment ref="N7" authorId="1">
      <text>
        <r>
          <rPr>
            <sz val="8"/>
            <rFont val="Tahoma"/>
            <family val="0"/>
          </rPr>
          <t xml:space="preserve">Viz. BScs hned vlevo.
</t>
        </r>
      </text>
    </comment>
    <comment ref="L7" authorId="1">
      <text>
        <r>
          <rPr>
            <sz val="8"/>
            <rFont val="Tahoma"/>
            <family val="0"/>
          </rPr>
          <t xml:space="preserve">Viz. BVcs hned vlevo.
</t>
        </r>
      </text>
    </comment>
    <comment ref="AC7" authorId="1">
      <text>
        <r>
          <rPr>
            <sz val="8"/>
            <rFont val="Tahoma"/>
            <family val="0"/>
          </rPr>
          <t xml:space="preserve">Viz. Lcs hned vlevo.
</t>
        </r>
      </text>
    </comment>
    <comment ref="AF7" authorId="1">
      <text>
        <r>
          <rPr>
            <sz val="8"/>
            <rFont val="Tahoma"/>
            <family val="0"/>
          </rPr>
          <t xml:space="preserve">PLAVANI - cisty cas v minutach.
</t>
        </r>
      </text>
    </comment>
    <comment ref="AD7" authorId="1">
      <text>
        <r>
          <rPr>
            <sz val="8"/>
            <rFont val="Tahoma"/>
            <family val="0"/>
          </rPr>
          <t>KOLO, MTB - cisty cas v minutach.</t>
        </r>
      </text>
    </comment>
    <comment ref="AE7" authorId="1">
      <text>
        <r>
          <rPr>
            <sz val="8"/>
            <rFont val="Tahoma"/>
            <family val="0"/>
          </rPr>
          <t xml:space="preserve">KOLO, MTB - najete km.
</t>
        </r>
      </text>
    </comment>
    <comment ref="U7" authorId="0">
      <text>
        <r>
          <rPr>
            <sz val="8"/>
            <rFont val="Tahoma"/>
            <family val="0"/>
          </rPr>
          <t>MAPOVE BĚHY RYCHLÉ</t>
        </r>
      </text>
    </comment>
    <comment ref="S7" authorId="0">
      <text>
        <r>
          <rPr>
            <sz val="8"/>
            <rFont val="Tahoma"/>
            <family val="0"/>
          </rPr>
          <t xml:space="preserve">ZAVODY V OB. </t>
        </r>
        <r>
          <rPr>
            <sz val="8"/>
            <rFont val="Tahoma"/>
            <family val="0"/>
          </rPr>
          <t xml:space="preserve">
</t>
        </r>
      </text>
    </comment>
    <comment ref="T7" authorId="0">
      <text>
        <r>
          <rPr>
            <sz val="8"/>
            <rFont val="Tahoma"/>
            <family val="0"/>
          </rPr>
          <t xml:space="preserve">Viz ZOBcs. Km se eviduji realne nabehane.
</t>
        </r>
      </text>
    </comment>
    <comment ref="W7" authorId="0">
      <text>
        <r>
          <rPr>
            <sz val="8"/>
            <rFont val="Tahoma"/>
            <family val="0"/>
          </rPr>
          <t xml:space="preserve">MAPOVÉ BĚHY POMALÉ. </t>
        </r>
        <r>
          <rPr>
            <sz val="8"/>
            <rFont val="Tahoma"/>
            <family val="0"/>
          </rPr>
          <t xml:space="preserve">
</t>
        </r>
      </text>
    </comment>
    <comment ref="X7" authorId="0">
      <text>
        <r>
          <rPr>
            <sz val="8"/>
            <rFont val="Tahoma"/>
            <family val="0"/>
          </rPr>
          <t xml:space="preserve">Viz MPcs. Km se eviduji realne nabehane.
</t>
        </r>
      </text>
    </comment>
  </commentList>
</comments>
</file>

<file path=xl/sharedStrings.xml><?xml version="1.0" encoding="utf-8"?>
<sst xmlns="http://schemas.openxmlformats.org/spreadsheetml/2006/main" count="795" uniqueCount="558">
  <si>
    <t xml:space="preserve">M:Mellsta BR 18' uphill-intervals (gropen) 15*25-60s very steep and 10*14s max, total climbing about 500m, fast also downhill, then rest HF&lt;130 </t>
  </si>
  <si>
    <t xml:space="preserve">E:Mellsta BR 17' intervals (flat) 4*2'/1'+6*1'/0,5'+6*0,5'/0,5' BV 25' </t>
  </si>
  <si>
    <t>rest day, working until 01</t>
  </si>
  <si>
    <t>E:MTB 60' (Runnleden)</t>
  </si>
  <si>
    <t>E:Bergebo MR 10' uphill-intervals 6*2' (slalombacke+elljus 60cl) + 10*12s submax, heavy legs but high HF (180)</t>
  </si>
  <si>
    <t>A:Kayak Gimmen 50' first time since October</t>
  </si>
  <si>
    <t>E:Bergebo BV 95' very tired at the end, stiff muscles</t>
  </si>
  <si>
    <t xml:space="preserve">M:Studanka MR (relay training) 38' managed to run from the others in the beginning and to keep the margin, after travel to Ostrava </t>
  </si>
  <si>
    <t>Travel to Prague and Trutnov (training camp) E:Certovy hrady MR (middle) 36' too many mistakes, unused to the terrain</t>
  </si>
  <si>
    <t>E:Borlänge BR 27' intervals (4'fast/3'moderate-3'/2'-2'/1')*3  max HF 168-171, moderate HF  about 140, good feeling, running fast, BV 18'+20'</t>
  </si>
  <si>
    <t>M:Bäsna MP 75' hilly, feeling OK even after intervals yesterday                    A:Smedsbovägen L (rollerski) 70' surprisingly good technique despite the first rollerski-training this year</t>
  </si>
  <si>
    <t xml:space="preserve">E:Medväga BR 21' uphill-intervals 4*(800m/110cl) 5:08-5:17-5:19-5:20 jogging down, HFmax 180 </t>
  </si>
  <si>
    <t>travel back to Sweden, cannot train, still pain in knee</t>
  </si>
  <si>
    <t>A:Aerobic 60' and tennis 40'</t>
  </si>
  <si>
    <t xml:space="preserve">M:Core (strength) 25' MTB 90' (in surroundings) A:Salsa aerobic 60'  </t>
  </si>
  <si>
    <t>E:Agia Napa uphill-intervalls BR 12' (asphalt, not very steep) 6*59s and 6*56s, jogging downhill HF&lt;130 I hit my right knee in a strange way (like if needles were stuck into it)</t>
  </si>
  <si>
    <t>M:Troodos mountains BV 110' to the top of Mt. Olympus 1952m (mostly uphill, climbing about 1000m)</t>
  </si>
  <si>
    <t>M:Core (strength) 25' and jogging 20'        A:Body toning (strength) 55'</t>
  </si>
  <si>
    <t>walking in Prachov</t>
  </si>
  <si>
    <r>
      <t>M:</t>
    </r>
    <r>
      <rPr>
        <sz val="8"/>
        <color indexed="10"/>
        <rFont val="Arial CE"/>
        <family val="0"/>
      </rPr>
      <t>PRAGUE EASTER DAY1</t>
    </r>
    <r>
      <rPr>
        <sz val="8"/>
        <rFont val="Arial CE"/>
        <family val="2"/>
      </rPr>
      <t xml:space="preserve"> (Okna) 39:51(2.) small mistake at the end, otherwise fine</t>
    </r>
  </si>
  <si>
    <r>
      <t>M:</t>
    </r>
    <r>
      <rPr>
        <sz val="8"/>
        <color indexed="10"/>
        <rFont val="Arial CE"/>
        <family val="0"/>
      </rPr>
      <t>PRAGUE EASTER DAY2</t>
    </r>
    <r>
      <rPr>
        <sz val="8"/>
        <rFont val="Arial CE"/>
        <family val="2"/>
      </rPr>
      <t xml:space="preserve"> (Okna) 65:02 (1.) better than yesterday, won by 5 minutes</t>
    </r>
  </si>
  <si>
    <r>
      <t>M:</t>
    </r>
    <r>
      <rPr>
        <sz val="8"/>
        <color indexed="10"/>
        <rFont val="Arial CE"/>
        <family val="0"/>
      </rPr>
      <t>PRAGUE EASTER DAY3</t>
    </r>
    <r>
      <rPr>
        <sz val="8"/>
        <rFont val="Arial CE"/>
        <family val="2"/>
      </rPr>
      <t xml:space="preserve"> (Okna) 59:29 (1.) not pushing as much as yesterday, winning by 15' totally, really happy about my performance</t>
    </r>
  </si>
  <si>
    <t>Travel to Czech republic (training camp)   E:Brada MP 50' slowly getting used to the terrain and map</t>
  </si>
  <si>
    <t xml:space="preserve">M:Sokolka MP 100' extreme terrain, big rocks and deep valleys setting out  controls, mistakes becuse of lack of concentration                                                 A:Raholec MR 50' (2 shorter courses) no rocks in this terrain </t>
  </si>
  <si>
    <t>M:Kost MP 70' setting out controls, no mistakes, feeling OK                                                      A:Mlynice 60' (two shorter courses) big rocks and big problems with the map</t>
  </si>
  <si>
    <t>M:Sörskog L 90' clas very nice, fresh and going fast</t>
  </si>
  <si>
    <t>A:Bergebo L 55' clas very tired</t>
  </si>
  <si>
    <t>M:Falun L 80' skate heavy legs              E:Spinning 70'</t>
  </si>
  <si>
    <t>E:Bergebo L 90' skate</t>
  </si>
  <si>
    <t>E:Aerobic/strength 45'</t>
  </si>
  <si>
    <t>M:Sörskog L 130' clas tired but better at th end</t>
  </si>
  <si>
    <t>M:Bergebo BV 135' very tired                A:Bergebo L 55' poling only</t>
  </si>
  <si>
    <t>A:Bergebo BV 70'</t>
  </si>
  <si>
    <r>
      <t>M:</t>
    </r>
    <r>
      <rPr>
        <sz val="8"/>
        <color indexed="10"/>
        <rFont val="Arial CE"/>
        <family val="0"/>
      </rPr>
      <t>VASALOPPET</t>
    </r>
    <r>
      <rPr>
        <sz val="8"/>
        <rFont val="Arial CE"/>
        <family val="2"/>
      </rPr>
      <t xml:space="preserve"> 5:34:24 (54.) feeling strong almost the whole race, drinking probably too little, too big crowd and not possible to overtake people, great experience </t>
    </r>
  </si>
  <si>
    <t>E:Spinning 70'</t>
  </si>
  <si>
    <t>A:Sälen L 25' clas testing skis</t>
  </si>
  <si>
    <t>M:Bergebo L 80' clas</t>
  </si>
  <si>
    <t>M:Bergebo L 85' poling and skate</t>
  </si>
  <si>
    <t>A:Bergebo L 90' clas</t>
  </si>
  <si>
    <t xml:space="preserve">M:Gyllbergen L 105' clas  </t>
  </si>
  <si>
    <t>M:Gryckso MP 87' (not my favourite terrain), BV 6'</t>
  </si>
  <si>
    <t xml:space="preserve">M:Nybro BR 38' 5*skiing slope 500-750m/125-175m cl. Total climbing 725m, BV 50' thousand of flies, pretty steep hill, partly walking, HFmax 171                                   E:Kayak 100' Torsång-Frostbrunnsdalen, very nice </t>
  </si>
  <si>
    <t>M:Bergebo L 115' clas                               A:Mellsta MR 20' (intervals) better than expected until I get problems with my stomach</t>
  </si>
  <si>
    <t>E:Bergebo L 65' skate</t>
  </si>
  <si>
    <t>E:Ostrava BR 23' intervals 70/20*(10+10) feeling OK, not so high HF (max 173)</t>
  </si>
  <si>
    <t>E:Borlänge BR 17' intervals uphill around the river totally 25*30-60s down slowly, whole 45' really good training, partly in deep snow</t>
  </si>
  <si>
    <t>A:Bergebo L 85' skate very good feeling and technique</t>
  </si>
  <si>
    <t xml:space="preserve">E:Borlänge BV-BS 62' some parts faster, OK  </t>
  </si>
  <si>
    <t>M:Bergebo L 55' clas</t>
  </si>
  <si>
    <t>A:Bergebo BV 81'  E:Aerobic/strength 55' + BV 33'</t>
  </si>
  <si>
    <r>
      <t>M:Borlänge 24'  then travel to Asarna  E:</t>
    </r>
    <r>
      <rPr>
        <sz val="8"/>
        <color indexed="10"/>
        <rFont val="Arial CE"/>
        <family val="0"/>
      </rPr>
      <t>SWEDISH SKI-O CUP</t>
    </r>
    <r>
      <rPr>
        <sz val="8"/>
        <rFont val="Arial CE"/>
        <family val="2"/>
      </rPr>
      <t xml:space="preserve"> Asarna (sprint relay) 2 short loops 23' not used to the scale (1:5000) and so difficult orienteering, but a great fun</t>
    </r>
  </si>
  <si>
    <r>
      <t>M:Asarna BV 50'                                            A:</t>
    </r>
    <r>
      <rPr>
        <sz val="8"/>
        <color indexed="10"/>
        <rFont val="Arial CE"/>
        <family val="0"/>
      </rPr>
      <t>SM MASS-START</t>
    </r>
    <r>
      <rPr>
        <sz val="8"/>
        <rFont val="Arial CE"/>
        <family val="2"/>
      </rPr>
      <t xml:space="preserve"> Asarna 61:02 (DISK) stupid mistake in the beginning and also misspunched but good experience</t>
    </r>
  </si>
  <si>
    <r>
      <t>M:</t>
    </r>
    <r>
      <rPr>
        <sz val="8"/>
        <color indexed="10"/>
        <rFont val="Arial CE"/>
        <family val="0"/>
      </rPr>
      <t>SM RELAY</t>
    </r>
    <r>
      <rPr>
        <sz val="8"/>
        <rFont val="Arial CE"/>
        <family val="2"/>
      </rPr>
      <t xml:space="preserve"> Asarna 33:56 (3.) 3rd-last leg, best ski-o performance this year, happy about the medal</t>
    </r>
  </si>
  <si>
    <t>M:Beskydy BV 105' running up to the top of Smrk 1276m (700m cl). I love running in mountains. Feeling strong.</t>
  </si>
  <si>
    <t>Orsa-Grönklitt Ski Maraton (3rd skimarathon in Grönklit)</t>
  </si>
  <si>
    <t>E:Ostrava Spinning 45' pretty tough session, almost all the time standing on the bike BV 18'</t>
  </si>
  <si>
    <t>E:Ostrava BV 25' with some sprints</t>
  </si>
  <si>
    <t xml:space="preserve">M:Prague BV 25'                                             travel back to Sweden, problems with my eye - scratch at cornea, inflamation, pain, tears, light sensitive, treatment with antibiotic ointment </t>
  </si>
  <si>
    <r>
      <t>E:</t>
    </r>
    <r>
      <rPr>
        <sz val="8"/>
        <color indexed="10"/>
        <rFont val="Arial CE"/>
        <family val="0"/>
      </rPr>
      <t>CONTINENTAL CUP</t>
    </r>
    <r>
      <rPr>
        <sz val="8"/>
        <rFont val="Arial CE"/>
        <family val="2"/>
      </rPr>
      <t xml:space="preserve"> Vojtiskov (middle) 36:31 (5.) almost 2' mistake at one control and some others and heavy legs from Thursday, very hot weather</t>
    </r>
  </si>
  <si>
    <t>my eye is a bit better but I am staying at home in the darkness</t>
  </si>
  <si>
    <t xml:space="preserve">E:Borlänge BV 25' + some strength 15' tired  </t>
  </si>
  <si>
    <t xml:space="preserve">M:Kayak around Torsång 135'           A:Barberget MP 50' </t>
  </si>
  <si>
    <t>E:Bergebo BS-R fast run 30'/about 7km, rather hilly (ski track), HF156-170, a bit tired legs but still OK, BV 35'</t>
  </si>
  <si>
    <t xml:space="preserve">E:Borlänge BR 8' intervals uphill around the river totally 15*30-35s down slowly, whole 25' </t>
  </si>
  <si>
    <t>M:Kayak Torsång (around Sunannö) 90'</t>
  </si>
  <si>
    <t>A:Sorsjön BV 80' actually an orienteering course but too easy to count as an orienteering training, heavy legs</t>
  </si>
  <si>
    <t>rest, sleeping  from 7 p.m</t>
  </si>
  <si>
    <t xml:space="preserve">E:Mellsta BR 8' intervals 30s(fast)/90s rest *15 BV 30', SS 5' </t>
  </si>
  <si>
    <t>travel to Hungary (Budapest-&gt;Tapolca)      E:BV 25' feeling fresh</t>
  </si>
  <si>
    <t>M:Budapest BV 70' running&amp;sightseeing in the centre                                                  &gt;Sweden</t>
  </si>
  <si>
    <t>E:MTB 80' Länsan, a bit unused</t>
  </si>
  <si>
    <t>M:Mellsta BR 25' intervals 6*4:09-4:16 (paths 1,1km lap), rest 1' walking, BV 25' felling fine even if my leg-muscles are a bit stiff                     A:MTB 80' NorrAmsberg - Djurmo - Lenheden (roads)</t>
  </si>
  <si>
    <t>M:Bergebo BV 120' feeling surprisingly fine during the first half, tired at the end</t>
  </si>
  <si>
    <r>
      <t>M:</t>
    </r>
    <r>
      <rPr>
        <sz val="8"/>
        <color indexed="10"/>
        <rFont val="Arial CE"/>
        <family val="0"/>
      </rPr>
      <t>WOC MIDDLE-Q</t>
    </r>
    <r>
      <rPr>
        <sz val="8"/>
        <rFont val="Arial CE"/>
        <family val="2"/>
      </rPr>
      <t xml:space="preserve"> Suganuma 31:04 (5.) it was easier than I expected but I still did a mistake at the end (total about 2 minutes)</t>
    </r>
  </si>
  <si>
    <r>
      <t>M:</t>
    </r>
    <r>
      <rPr>
        <sz val="8"/>
        <color indexed="10"/>
        <rFont val="Arial CE"/>
        <family val="0"/>
      </rPr>
      <t>WOC LONG-Q</t>
    </r>
    <r>
      <rPr>
        <sz val="8"/>
        <rFont val="Arial CE"/>
        <family val="2"/>
      </rPr>
      <t xml:space="preserve"> Suganuma 52:37 (3.) running rather slowly but more confident about the O-technique, no mistakes, satisfied</t>
    </r>
  </si>
  <si>
    <r>
      <t>M:</t>
    </r>
    <r>
      <rPr>
        <sz val="8"/>
        <color indexed="10"/>
        <rFont val="Arial CE"/>
        <family val="0"/>
      </rPr>
      <t>WOC MIDDLE-F</t>
    </r>
    <r>
      <rPr>
        <sz val="8"/>
        <rFont val="Arial CE"/>
        <family val="2"/>
      </rPr>
      <t xml:space="preserve"> Mikawa 39:38 (14.) feeling bad physicaly, losing time on too safe route choices, exhausted</t>
    </r>
  </si>
  <si>
    <r>
      <t>M:</t>
    </r>
    <r>
      <rPr>
        <sz val="8"/>
        <color indexed="10"/>
        <rFont val="Arial CE"/>
        <family val="0"/>
      </rPr>
      <t>WOC LONG-F</t>
    </r>
    <r>
      <rPr>
        <sz val="8"/>
        <rFont val="Arial CE"/>
        <family val="2"/>
      </rPr>
      <t xml:space="preserve"> Tomoeyama 89:00 (13.) feeling better, trying to be extra sure and avoid mistakes, 2 wrong route choices despite many hours of practising with the old map, too defensive at the end, not completely happy about my performance, 1:15 from top 10 </t>
    </r>
  </si>
  <si>
    <r>
      <t>M:</t>
    </r>
    <r>
      <rPr>
        <sz val="8"/>
        <color indexed="10"/>
        <rFont val="Arial CE"/>
        <family val="0"/>
      </rPr>
      <t>WOC RELAY</t>
    </r>
    <r>
      <rPr>
        <sz val="8"/>
        <rFont val="Arial CE"/>
        <family val="2"/>
      </rPr>
      <t xml:space="preserve"> Tsukude 44:22 (5.) 2nd leg, no mistakes, did not have energy to push me more, 2 minutes from top 3</t>
    </r>
  </si>
  <si>
    <t>M:Mellsta BR 18' intervals (3'/1'-2'/1'-1'/1')*3 rest-standing 1', BV 30' HFmax 178, with Karo                                            E:Säter MR 57' club championships, not good runability, not pushing myself a lot</t>
  </si>
  <si>
    <t>E:Kayak 80' Virkesterminalen-Amsberg</t>
  </si>
  <si>
    <t xml:space="preserve">&gt;Helsinki&gt;Elimäki                                         E:MP 30' similar terrain as Jukola, nice    </t>
  </si>
  <si>
    <r>
      <t>M:</t>
    </r>
    <r>
      <rPr>
        <sz val="8"/>
        <color indexed="10"/>
        <rFont val="Arial CE"/>
        <family val="0"/>
      </rPr>
      <t>CONTINENTAL CUP</t>
    </r>
    <r>
      <rPr>
        <sz val="8"/>
        <rFont val="Arial CE"/>
        <family val="2"/>
      </rPr>
      <t xml:space="preserve"> Vojtiskov (long) 74:17 (3.) better orienteering but slow running, hot again, a lot of climbing</t>
    </r>
  </si>
  <si>
    <t>M:MP 60' same map as Jukola, many paths in the forest</t>
  </si>
  <si>
    <t>A:Yxbodarna BV 105' nice, legs are OK</t>
  </si>
  <si>
    <t>M:MTB 135' Yxbodarna-Ljusbodarna-Flosjön some hills, feeling strong uphill</t>
  </si>
  <si>
    <t xml:space="preserve">M:Bergebo SS 20' (jumping uphill, various exercises) BV 25', OS 10', stiff muscles </t>
  </si>
  <si>
    <r>
      <t>A:</t>
    </r>
    <r>
      <rPr>
        <sz val="8"/>
        <color indexed="10"/>
        <rFont val="Arial CE"/>
        <family val="0"/>
      </rPr>
      <t>JUKOLA</t>
    </r>
    <r>
      <rPr>
        <sz val="8"/>
        <rFont val="Arial CE"/>
        <family val="2"/>
      </rPr>
      <t xml:space="preserve"> Sippola (relay) 2nd leg, 35' (5.) not very good run, heavy legs and some mistakes, coming 20s after the first runner on my leg </t>
    </r>
  </si>
  <si>
    <r>
      <t>M:</t>
    </r>
    <r>
      <rPr>
        <sz val="8"/>
        <color indexed="10"/>
        <rFont val="Arial CE"/>
        <family val="0"/>
      </rPr>
      <t>WOC-SELECTION RACES</t>
    </r>
    <r>
      <rPr>
        <sz val="8"/>
        <rFont val="Arial CE"/>
        <family val="2"/>
      </rPr>
      <t xml:space="preserve"> Sümeg (long) 99:20 (1.) victory after far from perfect run but happy about the selection for WOC in Japan</t>
    </r>
  </si>
  <si>
    <t>A:Bergebo SS 15' (jumping &amp; sprint  uphill) BV 45'</t>
  </si>
  <si>
    <r>
      <t>M:</t>
    </r>
    <r>
      <rPr>
        <sz val="8"/>
        <color indexed="10"/>
        <rFont val="Arial CE"/>
        <family val="0"/>
      </rPr>
      <t>WOC-SELECTION RACES</t>
    </r>
    <r>
      <rPr>
        <sz val="8"/>
        <rFont val="Arial CE"/>
        <family val="2"/>
      </rPr>
      <t xml:space="preserve"> Sümeg (middle) 50:07 (3.) Good run and lead untill second last control then biggest mistake of this year (5'). Grr…</t>
    </r>
  </si>
  <si>
    <t>&gt;&gt;SÄLEN training camp                                   A:Lindvallen MP 110' Line-O some difficult parts, good training for understanding the mountain terrain</t>
  </si>
  <si>
    <t xml:space="preserve">M:Högfjällshotellet MR 48' Star-O (short loops) trying to keep high speed, BV 15'       A:Lindvallen MR 21' Sprint-O + BV 5' + MTB 70' </t>
  </si>
  <si>
    <t xml:space="preserve">M:MTB 195' mostly dirt roads, partly hilly, nothing to eat with me but no problems     A:V Färdkällan MP 57' rather easy orienteering in the open terrain, tired at the end, BV 7' </t>
  </si>
  <si>
    <t>M:Tandådalen MP 70' Hillside-O, some difficult controls but I managed to avoid bigger mistakes, heavy legs</t>
  </si>
  <si>
    <t>M:Lillehammer MTB 105' (Nordseter, Sjusjön) dirt roads above tree-border, feeling fine &gt;&gt; Rondane/Mysuseter</t>
  </si>
  <si>
    <t>M:Rondane BV 150' running/hiking in the montains up to Storronden 2138m and Rondslottet 2178m from Rondvassbu, very nice, almost 2000m climbing, MTB 50'</t>
  </si>
  <si>
    <t>M:Rondane BV 100' running/hiking up to Veslesmeden 2015m, not so steep today, running most of the time, MTB 40', my thighs start to be a bit sore  &gt;&gt;Sognefjell (Jotunheimen)</t>
  </si>
  <si>
    <t xml:space="preserve">M:Sognefjell MTB 80' Sognefjellshytta&gt;&gt; Turtagrö&gt;&gt;Sognefjellshytta, about 700m climbing, cool with snow around the road  A:Sognefjellshytta L 90' clas, skiing in the middle of summer!!! at 1400m above see level, enjoying a lot                   </t>
  </si>
  <si>
    <t xml:space="preserve">M:BV Turtagrö&gt;&gt;Sognefjellshytta 100' uphill running, 700m climbing, not so tired as I expected, great landscape    A:Sognefjellshytta L 60' clas, very hot, skiing only in short tights and bra, tired, pain in my groins from yesterday </t>
  </si>
  <si>
    <t>A:Runn Kayak 95'</t>
  </si>
  <si>
    <t>M:Bergebo BV 60' pain in groins is not over, tired too, I have to avoid running a few days</t>
  </si>
  <si>
    <t>M:MTB 60' hilly - on the skiing track, fun, no pain</t>
  </si>
  <si>
    <t>A:MTB 100' Länsan, not very fast</t>
  </si>
  <si>
    <t xml:space="preserve">A:Mellsta BR 5' intervals 10*30s/rest 30s, flat, SS 5, BV 30' </t>
  </si>
  <si>
    <t>M:Bomsarvet-Amsberg Kayak 90' good speed</t>
  </si>
  <si>
    <t>A:Mellsta BR 9' intervals uphill 6*1:07-1:10, walking/jogging down + 10*15s also uphill, walking down, Hfmax 175, BV 45' Stiff muscles a bit but no pain any more.</t>
  </si>
  <si>
    <t>E:Bergebo BV 45' a bit stiff, back side of my thighs</t>
  </si>
  <si>
    <r>
      <t>M:</t>
    </r>
    <r>
      <rPr>
        <sz val="8"/>
        <color indexed="10"/>
        <rFont val="Arial CE"/>
        <family val="0"/>
      </rPr>
      <t>O-RINGEN E2</t>
    </r>
    <r>
      <rPr>
        <sz val="8"/>
        <rFont val="Arial CE"/>
        <family val="2"/>
      </rPr>
      <t xml:space="preserve"> Åsa (long) 78:25 (16.) not very good race, at least 9 minutes lost by mistakes, not very tired at the end, no problems with  the hills</t>
    </r>
  </si>
  <si>
    <r>
      <t>M:</t>
    </r>
    <r>
      <rPr>
        <sz val="8"/>
        <color indexed="10"/>
        <rFont val="Arial CE"/>
        <family val="0"/>
      </rPr>
      <t>O-RINGEN E3</t>
    </r>
    <r>
      <rPr>
        <sz val="8"/>
        <rFont val="Arial CE"/>
        <family val="2"/>
      </rPr>
      <t xml:space="preserve"> Åsa (middle) 39:17 (8.) good race except for one bad route choice at the end of the course (lost 1') </t>
    </r>
  </si>
  <si>
    <r>
      <t>M:</t>
    </r>
    <r>
      <rPr>
        <sz val="8"/>
        <color indexed="10"/>
        <rFont val="Arial CE"/>
        <family val="0"/>
      </rPr>
      <t>O-RINGEN E4</t>
    </r>
    <r>
      <rPr>
        <sz val="8"/>
        <rFont val="Arial CE"/>
        <family val="2"/>
      </rPr>
      <t xml:space="preserve"> Skillingaryd (shorter long) 56:10 (12., tot. 13.) OK first half, then a few smaller mistakes and not very good motivation to fight, tired at the end</t>
    </r>
  </si>
  <si>
    <t>M:Mellsta BR intervals 6*2'/1'+6*1'/30s+6*30s/30s very good training, running fast Hfmax 177</t>
  </si>
  <si>
    <t>M:Tjärna Berget BV 85', with Karro and Patrik, a lot of wet snow, hungry</t>
  </si>
  <si>
    <t xml:space="preserve">A:Sörbo Test course (Mördarbanan) 7,4km 370cl, very hilly, one 1'mistake, 51:50, heavy legs, BV 18' </t>
  </si>
  <si>
    <t>M:Borlänge BV 57' roads                                     E:Bergebo SS 20' (walking uphill with poles, various jumps, uphill running), BV 30'</t>
  </si>
  <si>
    <t>M:MTB 80' Smedsbo-Olsbacka, very heavy legs</t>
  </si>
  <si>
    <t>M:Mellsta BR 20' intervals (3'/1'+2'/1')*4 jogging/walking  in between, with Karro and Eva, very wet and a bit slippery, good feeling, BV 25'</t>
  </si>
  <si>
    <t>E:Strength/aerobics (jympa) 60' BV 30'</t>
  </si>
  <si>
    <t xml:space="preserve">M:MTB 140' Sörbo - Sivlberg very cold, freezing, gravel roads </t>
  </si>
  <si>
    <t>M:Berbebo BV 85' slowly</t>
  </si>
  <si>
    <t>M:Mellsta BR 25' intervals (3'/2'+2'/1')*5 jogging  in between, hilly (7,5 track), tired, low HF, BV 20'</t>
  </si>
  <si>
    <t>M:MTB Bergebo 80' hilly (skiing tracks)</t>
  </si>
  <si>
    <t>M:Strengt/Aerobic (Friskis) 45' BV 25'                  E:Bergebo BS uphill (skiing slope) 10*1', BV 45'</t>
  </si>
  <si>
    <t>E:Borlänge BR 20' Test course - asphalt (Runt Älven) 18:30 (9:50, 15:00) icy road, had to run carefully, still rather good time , BV 25'</t>
  </si>
  <si>
    <t>M:Borlänge BV 45' asphalt (not very fresh)       E:Strength/aerobics (jympa) 60'</t>
  </si>
  <si>
    <t>A:MTB 90' Vallmora-Aspeboda-Alsbäck mostly roads, muddy anyway</t>
  </si>
  <si>
    <t>M:Bergebo BV 95'</t>
  </si>
  <si>
    <r>
      <t>M:</t>
    </r>
    <r>
      <rPr>
        <sz val="8"/>
        <color indexed="10"/>
        <rFont val="Arial CE"/>
        <family val="0"/>
      </rPr>
      <t>25-MANNA</t>
    </r>
    <r>
      <rPr>
        <sz val="8"/>
        <rFont val="Arial CE"/>
        <family val="2"/>
      </rPr>
      <t xml:space="preserve"> Täby (relay) 24th leg 36' not very smooth run, small mistakes in the first half, BV 30' </t>
    </r>
  </si>
  <si>
    <t>M:Borlänge BV 40'</t>
  </si>
  <si>
    <t>E:Strength/aerobics (Friskis) 50' BV 30'</t>
  </si>
  <si>
    <t xml:space="preserve">E:Mellsta BR 15' (3'/2'+2'/1')*3 jogging  in between, first time interval training after WOC…, BV 20' </t>
  </si>
  <si>
    <t>E:MTB Torsång 70' mostly roads</t>
  </si>
  <si>
    <t>E:Borlänge BV 55' asphalt, feels no good, still pain</t>
  </si>
  <si>
    <t xml:space="preserve">M:Borlänge BV 35' asphalt </t>
  </si>
  <si>
    <t>M:Bergebo BV 40' organising school o-race the whole day, very tired in the evening</t>
  </si>
  <si>
    <t xml:space="preserve">E:Strength/aerobics (jympa) 50' </t>
  </si>
  <si>
    <t>M:MTB Finnamrksturen trail 360'/115km very nice, taking it quite easy, problems with one pedal</t>
  </si>
  <si>
    <t>E:Kayak 145' Toftbyn-Svärdsjö, nicest paddling of this year</t>
  </si>
  <si>
    <t>E:MTB 100' Lenheden, pushing bike through forest once…</t>
  </si>
  <si>
    <t xml:space="preserve">E:MTB 100' Bergebo, very hilly, feeling fine </t>
  </si>
  <si>
    <t>rest (still in Säfsen)</t>
  </si>
  <si>
    <t>A:MTB 105' Säfsen, partly technical</t>
  </si>
  <si>
    <r>
      <t>M:</t>
    </r>
    <r>
      <rPr>
        <sz val="8"/>
        <color indexed="10"/>
        <rFont val="Arial CE"/>
        <family val="0"/>
      </rPr>
      <t>SM RELAY</t>
    </r>
    <r>
      <rPr>
        <sz val="8"/>
        <rFont val="Arial CE"/>
        <family val="2"/>
      </rPr>
      <t xml:space="preserve"> Knutsbo 59' (7.) 2nd leg, too many mistakes especially at the end, BV 12', pain, has decided to avoid running a few days</t>
    </r>
  </si>
  <si>
    <t>M:MTB 90' Repbäcken, Tjärna berget, partly technical, slowly, it is fun</t>
  </si>
  <si>
    <t>M:Borlänge BV 40' checking the toe…</t>
  </si>
  <si>
    <t>E:MTB 70' 3 laps on the MTB trail in Mellsta, managed without touching ground, satisfied, OS 15'</t>
  </si>
  <si>
    <t xml:space="preserve">E:MTB 70' Smedsbo-Olsbacka </t>
  </si>
  <si>
    <t xml:space="preserve">have too much pain in toe and sore hamstrings, decided not to run the final                                   A:Kayak 60' Mellsta-Djurmo    </t>
  </si>
  <si>
    <r>
      <t>M:</t>
    </r>
    <r>
      <rPr>
        <sz val="8"/>
        <color indexed="10"/>
        <rFont val="Arial CE"/>
        <family val="0"/>
      </rPr>
      <t>SM LONG-Q</t>
    </r>
    <r>
      <rPr>
        <sz val="8"/>
        <rFont val="Arial CE"/>
        <family val="2"/>
      </rPr>
      <t xml:space="preserve"> Smedjebacken 58' (8.) one smaller mistake, otherwise fine, but rather slowly and not feeling fine physically, pain in hamstrings at the end, BV 17' </t>
    </r>
  </si>
  <si>
    <t xml:space="preserve">A:OL 73' Kärrsjön, difficult terrain, small details, very tider at the end and a lot of pain in the toe </t>
  </si>
  <si>
    <t>E:Strength/aerobics (jympa) 50'</t>
  </si>
  <si>
    <t>E:Strength/aerobics (jympa) 50' BV 30'</t>
  </si>
  <si>
    <t>M:Bergebo intervals upphill (skiing slope) 5*43-49s + 3*10s Hfmax 175, lactate up to my ears, feel almost sick afterwards, but much better times than ever before, BV 40'</t>
  </si>
  <si>
    <t>walking in Prague</t>
  </si>
  <si>
    <t xml:space="preserve">&gt;&gt;Prague                                                                 E:Prague BR 2' intervals 8*15s uphill, walking down, BV 30' tired from the traveling, tropical heat    </t>
  </si>
  <si>
    <t>M:Prague BV 25' asphalt                                       &gt;&gt; Japan, no sleep during the traveling</t>
  </si>
  <si>
    <r>
      <t>M:</t>
    </r>
    <r>
      <rPr>
        <sz val="8"/>
        <color indexed="10"/>
        <rFont val="Arial CE"/>
        <family val="0"/>
      </rPr>
      <t>DM RELAY</t>
    </r>
    <r>
      <rPr>
        <sz val="8"/>
        <rFont val="Arial CE"/>
        <family val="2"/>
      </rPr>
      <t xml:space="preserve"> Saxhyttan 55' (3.) 2nd leg, the worst performance of this year, big mistake at first control (10'), did not like the terrain, pain </t>
    </r>
  </si>
  <si>
    <t xml:space="preserve">E:BV Borlänge 25' </t>
  </si>
  <si>
    <t xml:space="preserve">E:MTB 65' </t>
  </si>
  <si>
    <t xml:space="preserve">E:Kayak 70' </t>
  </si>
  <si>
    <r>
      <t>M:</t>
    </r>
    <r>
      <rPr>
        <sz val="8"/>
        <color indexed="10"/>
        <rFont val="Arial CE"/>
        <family val="0"/>
      </rPr>
      <t>DM LONG</t>
    </r>
    <r>
      <rPr>
        <sz val="8"/>
        <rFont val="Arial CE"/>
        <family val="2"/>
      </rPr>
      <t xml:space="preserve"> Bjursås 71' (4.) it was mistake to run, too much pain, one bigger mistake at a stupid place</t>
    </r>
  </si>
  <si>
    <t>M:Borlänge BV 30'                                                     A:Livi Tests treadmill: ANP-threshold  4*4' BV 20' BS 4' BR 9'</t>
  </si>
  <si>
    <t>M:Roller ski (skate) 60' , not very good balance in the beginning, pain at the end</t>
  </si>
  <si>
    <t>E:Kayak 95'</t>
  </si>
  <si>
    <t>E:MTB 20'</t>
  </si>
  <si>
    <t>rest after night spent in the car (too tired to drive to Borlänge)</t>
  </si>
  <si>
    <r>
      <t>M:</t>
    </r>
    <r>
      <rPr>
        <sz val="8"/>
        <color indexed="10"/>
        <rFont val="Arial CE"/>
        <family val="0"/>
      </rPr>
      <t>BEH STEPANKOU</t>
    </r>
    <r>
      <rPr>
        <sz val="8"/>
        <rFont val="Arial CE"/>
        <family val="2"/>
      </rPr>
      <t xml:space="preserve"> Mlada Boleslav (xc-running) 10:28/2,4km (6.) not used to races like this, a lot of lactate...                                           A:Hradcany MP 95' (only brown colour on the map) tough course but fun</t>
    </r>
  </si>
  <si>
    <r>
      <t>travel to Värnamo in Småland                         A:</t>
    </r>
    <r>
      <rPr>
        <sz val="8"/>
        <color indexed="10"/>
        <rFont val="Arial CE"/>
        <family val="0"/>
      </rPr>
      <t>O-RINGEN E1</t>
    </r>
    <r>
      <rPr>
        <sz val="8"/>
        <rFont val="Arial CE"/>
        <family val="2"/>
      </rPr>
      <t xml:space="preserve"> Värnamo (sprint) 14:01 (21.) good first half, then worse concentration, two mistakes and tired, a lot of lactate at the end</t>
    </r>
  </si>
  <si>
    <t xml:space="preserve">&gt;&gt;Prague                                                                 </t>
  </si>
  <si>
    <t>&gt;&gt;Borlänge, tired, sleeping during the day, worried because of the toe</t>
  </si>
  <si>
    <t>A:Inlines 25' (first time this year, have to test if before C2, have pain in the toe but less)                &gt;&gt;Stockholm</t>
  </si>
  <si>
    <t>rest, my little toe is much worse after C2</t>
  </si>
  <si>
    <t>In Prague, a lot of pain in my left little toe after an accident at the WOC banquet, cannot walk without limping, &gt;&gt;Stockholm</t>
  </si>
  <si>
    <r>
      <t xml:space="preserve">C2 PROLOG </t>
    </r>
    <r>
      <rPr>
        <sz val="8"/>
        <rFont val="Arial CE"/>
        <family val="2"/>
      </rPr>
      <t xml:space="preserve">Stockholm (my first and only adventure race this year) </t>
    </r>
  </si>
  <si>
    <r>
      <t>C2 LONG NIGHT &amp; DAY AFTER</t>
    </r>
    <r>
      <rPr>
        <sz val="8"/>
        <rFont val="Arial CE"/>
        <family val="2"/>
      </rPr>
      <t xml:space="preserve"> (4.)orienteering mistakes during the night, feeling fine until noon, then more and more pain in my legs from the asphalt running, participate in all running legs + 1 inlines leg. Very tired afterwards.</t>
    </r>
  </si>
  <si>
    <t>arrival in Nagoia &gt;&gt; Tsukude                                   E:Tsukude BV 17' OS 5'</t>
  </si>
  <si>
    <t>M:Model Event OL 60' taking it easy but still one big mistake when running downhill</t>
  </si>
  <si>
    <t>M:Kurosaka OL 72' not very good start but then OK. This terrain was more difficult than during WOC. Slowly, walking when uphill.</t>
  </si>
  <si>
    <t>M:Tabara OL 62' testing route choices, same parts fast, feeling OK</t>
  </si>
  <si>
    <t>M:Tsukude BV 20' BR 6*20s</t>
  </si>
  <si>
    <t>A:Tsukude BV 20' BR 3*20s</t>
  </si>
  <si>
    <t xml:space="preserve">M:Jotunheimen BV 120' to the top of the highest mountain of Norway-Galdhöpiggen 2469m from Spiterstulen 1100m, not so high speed as at the other mountains, a lot of snow, running mostly downhill in the snow, pain in groins   </t>
  </si>
  <si>
    <t xml:space="preserve">rest, driving back home through Fulufjället </t>
  </si>
  <si>
    <t>rest, still pain in groins</t>
  </si>
  <si>
    <t xml:space="preserve">M:MTB 130' Amsberg-Valsan some small paths and also pushing bike through forest and marshes, enjoying anyway                            E:Asaklitt MP 60' nice and  tough forest, many flies </t>
  </si>
  <si>
    <r>
      <t>M:Kläppen Canoe paddling 75'                       E:</t>
    </r>
    <r>
      <rPr>
        <sz val="8"/>
        <color indexed="10"/>
        <rFont val="Arial CE"/>
        <family val="0"/>
      </rPr>
      <t>3+3 FJÄLL-OL</t>
    </r>
    <r>
      <rPr>
        <sz val="8"/>
        <rFont val="Arial CE"/>
        <family val="2"/>
      </rPr>
      <t xml:space="preserve"> Lindvallen (sprint) 13:20 (1.) first sprint race since 2001, no mistakes and victory despite not completely fresh legs after all the training this week </t>
    </r>
  </si>
  <si>
    <r>
      <t>M:</t>
    </r>
    <r>
      <rPr>
        <sz val="8"/>
        <color indexed="10"/>
        <rFont val="Arial CE"/>
        <family val="0"/>
      </rPr>
      <t>3+3 FJÄLL-OL</t>
    </r>
    <r>
      <rPr>
        <sz val="8"/>
        <rFont val="Arial CE"/>
        <family val="2"/>
      </rPr>
      <t xml:space="preserve"> Hemfjällstangen (long) 68:23 (1.) good run except mistake at the very end of the race (1,5') feeling tired but trying to concentrate on the map instead, clear victory</t>
    </r>
  </si>
  <si>
    <r>
      <t>M:</t>
    </r>
    <r>
      <rPr>
        <sz val="8"/>
        <color indexed="10"/>
        <rFont val="Arial CE"/>
        <family val="0"/>
      </rPr>
      <t>3+3 FJÄLL-OL</t>
    </r>
    <r>
      <rPr>
        <sz val="8"/>
        <rFont val="Arial CE"/>
        <family val="2"/>
      </rPr>
      <t xml:space="preserve"> Hemfjällstangen (middle) 39:33 (6.) difficult orienteering, I did not manage to concentrate properly, one bigger mistake (3') and one smaller (1'). Very much satisfied with the whole week anyway. Travel to Norway (&gt;&gt;Lillehammer) </t>
    </r>
  </si>
  <si>
    <t>M:Cape Greco BV 140' burnt myself in the sun</t>
  </si>
  <si>
    <t>Travel to Cyprus (holidays)                         M:Agia Napa BV 33' (asphalt, around in the town)</t>
  </si>
  <si>
    <t>working for the club (selling fertilizers), carrying heavy sacks, pretty tired in the evening</t>
  </si>
  <si>
    <r>
      <t>M:</t>
    </r>
    <r>
      <rPr>
        <sz val="8"/>
        <color indexed="10"/>
        <rFont val="Arial CE"/>
        <family val="0"/>
      </rPr>
      <t>SILJANSKAVLEN</t>
    </r>
    <r>
      <rPr>
        <sz val="8"/>
        <rFont val="Arial CE"/>
        <family val="2"/>
      </rPr>
      <t xml:space="preserve"> Mora (relay) 2nd leg 36' (5.) not very good focus this time</t>
    </r>
  </si>
  <si>
    <t>E:Borlänge BV 25' and massage</t>
  </si>
  <si>
    <t>I do not want to train becuse I caught cold yesterday.</t>
  </si>
  <si>
    <t>E:Bergebo BR 23' interval 70/20*(10+10) stiff</t>
  </si>
  <si>
    <t>E:Borlänge BV 25' my legs are still not OK</t>
  </si>
  <si>
    <r>
      <t>A:</t>
    </r>
    <r>
      <rPr>
        <sz val="8"/>
        <color indexed="10"/>
        <rFont val="Arial CE"/>
        <family val="0"/>
      </rPr>
      <t>TIOMILA</t>
    </r>
    <r>
      <rPr>
        <sz val="8"/>
        <rFont val="Arial CE"/>
        <family val="2"/>
      </rPr>
      <t xml:space="preserve"> Kungsängen (relay) 3rd leg 28' (1.) I came first from my leg and after dramatic last leg we managed to win the whole race!!! I was a bit ill (cold, caughing) and not running as fast as I can do normally but did only one 20s mistake.</t>
    </r>
  </si>
  <si>
    <r>
      <t>M:</t>
    </r>
    <r>
      <rPr>
        <sz val="8"/>
        <color indexed="10"/>
        <rFont val="Arial CE"/>
        <family val="0"/>
      </rPr>
      <t>ELITSERIEN</t>
    </r>
    <r>
      <rPr>
        <sz val="8"/>
        <rFont val="Arial CE"/>
        <family val="2"/>
      </rPr>
      <t xml:space="preserve"> Hässleholm (long) 70:23 (19.) small mistakes but losing a lot becuse of being very tired</t>
    </r>
  </si>
  <si>
    <r>
      <t>M:</t>
    </r>
    <r>
      <rPr>
        <sz val="8"/>
        <color indexed="10"/>
        <rFont val="Arial CE"/>
        <family val="0"/>
      </rPr>
      <t>ELITSERIEN</t>
    </r>
    <r>
      <rPr>
        <sz val="8"/>
        <rFont val="Arial CE"/>
        <family val="2"/>
      </rPr>
      <t xml:space="preserve"> Hässleholm (middle) qual. and fin. 23:02 (6.) and 28:20 (17.) My goal was to concentrate on orienteering and try to forget how bad my legs feel. I ran almost without mistakes.</t>
    </r>
  </si>
  <si>
    <t>E:BV 15' (travel to south of Sweden)</t>
  </si>
  <si>
    <t>E:Gagnef MR 60' very tired, some mistakes</t>
  </si>
  <si>
    <t>rest, do not have energy to train</t>
  </si>
  <si>
    <t xml:space="preserve">E:Bergebo BV 60' </t>
  </si>
  <si>
    <r>
      <t>M:</t>
    </r>
    <r>
      <rPr>
        <sz val="8"/>
        <color indexed="10"/>
        <rFont val="Arial CE"/>
        <family val="0"/>
      </rPr>
      <t>RANÄSSTAFETTEN</t>
    </r>
    <r>
      <rPr>
        <sz val="8"/>
        <rFont val="Arial CE"/>
        <family val="2"/>
      </rPr>
      <t xml:space="preserve"> (relay) 3rd-last leg 46:52 (4.) surprisingly in the lead only a few controls from the finish, then overtaken, anyway good performance</t>
    </r>
  </si>
  <si>
    <t>A:Bergebo BV 40' walking back, very heavy legs</t>
  </si>
  <si>
    <t>E:Borlänge BV 30'</t>
  </si>
  <si>
    <t xml:space="preserve">E:Mellsta BR 22' intervals (flat) 4*2'/1'+6*1'/0,5'+4*2'/1' BV 25' </t>
  </si>
  <si>
    <t>E:MTB 70' Bergebo runt)</t>
  </si>
  <si>
    <t>Travel back to Sweden</t>
  </si>
  <si>
    <t>E:Chrastava BV 40' very tired</t>
  </si>
  <si>
    <t xml:space="preserve">M:Karolina MR (middle) 49' very hilly, second best time, tired </t>
  </si>
  <si>
    <t>M:Enklava MP 65' short legs, worse concentration while running slowly    E:Marianska cesta MR 21' (memory orienteering) MP 30' (white papper - directions, length)</t>
  </si>
  <si>
    <t>Travel to Doksy (training camp)          E:Marianska cesta MP (every second control) 36' feeling fine</t>
  </si>
  <si>
    <t xml:space="preserve">rest </t>
  </si>
  <si>
    <t>E:Ostrava BV 55' tired</t>
  </si>
  <si>
    <t>rest, sightseeing in Prague</t>
  </si>
  <si>
    <t>datum</t>
  </si>
  <si>
    <t>Lcs</t>
  </si>
  <si>
    <t>Lkm</t>
  </si>
  <si>
    <t>Kcs</t>
  </si>
  <si>
    <t>Kkm</t>
  </si>
  <si>
    <t>Pcs</t>
  </si>
  <si>
    <t>2/1</t>
  </si>
  <si>
    <t>2/2</t>
  </si>
  <si>
    <t>3/1</t>
  </si>
  <si>
    <t>4/1</t>
  </si>
  <si>
    <t>1/2</t>
  </si>
  <si>
    <t>3/2</t>
  </si>
  <si>
    <t>4/2</t>
  </si>
  <si>
    <t>1/3</t>
  </si>
  <si>
    <t>2/3</t>
  </si>
  <si>
    <t>3/3</t>
  </si>
  <si>
    <t>4/3</t>
  </si>
  <si>
    <t>lyze</t>
  </si>
  <si>
    <t>plavani</t>
  </si>
  <si>
    <t>kolo</t>
  </si>
  <si>
    <t>1/1</t>
  </si>
  <si>
    <t>1/4</t>
  </si>
  <si>
    <t>2/4</t>
  </si>
  <si>
    <t>3/4</t>
  </si>
  <si>
    <t>4/4</t>
  </si>
  <si>
    <t>1/5</t>
  </si>
  <si>
    <t>2/5</t>
  </si>
  <si>
    <t>3/5</t>
  </si>
  <si>
    <t>4/5</t>
  </si>
  <si>
    <t>1/6</t>
  </si>
  <si>
    <t>2/6</t>
  </si>
  <si>
    <t>3/6</t>
  </si>
  <si>
    <t>4/6</t>
  </si>
  <si>
    <t>1/7</t>
  </si>
  <si>
    <t>2/7</t>
  </si>
  <si>
    <t>3/7</t>
  </si>
  <si>
    <t>4/7</t>
  </si>
  <si>
    <t>1/8</t>
  </si>
  <si>
    <t>2/8</t>
  </si>
  <si>
    <t>3/8</t>
  </si>
  <si>
    <t>4/8</t>
  </si>
  <si>
    <t>1/9</t>
  </si>
  <si>
    <t>2/9</t>
  </si>
  <si>
    <t>3/9</t>
  </si>
  <si>
    <t>4/9</t>
  </si>
  <si>
    <t>1/10</t>
  </si>
  <si>
    <t>2/10</t>
  </si>
  <si>
    <t>3/10</t>
  </si>
  <si>
    <t>4/10</t>
  </si>
  <si>
    <t>1/11</t>
  </si>
  <si>
    <t>2/11</t>
  </si>
  <si>
    <t>3/11</t>
  </si>
  <si>
    <t>4/11</t>
  </si>
  <si>
    <t>1/12</t>
  </si>
  <si>
    <t>2/12</t>
  </si>
  <si>
    <t>3/12</t>
  </si>
  <si>
    <t>4/12</t>
  </si>
  <si>
    <t>1/13</t>
  </si>
  <si>
    <t>2/13</t>
  </si>
  <si>
    <t>3/13</t>
  </si>
  <si>
    <t>4/13</t>
  </si>
  <si>
    <t xml:space="preserve">kolo                  </t>
  </si>
  <si>
    <t>celkem běh</t>
  </si>
  <si>
    <t>hod.</t>
  </si>
  <si>
    <t>km</t>
  </si>
  <si>
    <t>ks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</si>
  <si>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</si>
  <si>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</si>
  <si>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</si>
  <si>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</si>
  <si>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</si>
  <si>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</si>
  <si>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</si>
  <si>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</si>
  <si>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</si>
  <si>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</si>
  <si>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</si>
  <si>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</si>
  <si>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</si>
  <si>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Přehled absolvovaných závodů</t>
  </si>
  <si>
    <t>číslo</t>
  </si>
  <si>
    <t>co</t>
  </si>
  <si>
    <t>délka</t>
  </si>
  <si>
    <t>přev.</t>
  </si>
  <si>
    <t>ztráta</t>
  </si>
  <si>
    <t>chyby</t>
  </si>
  <si>
    <t>čas 1.</t>
  </si>
  <si>
    <t>vítěz</t>
  </si>
  <si>
    <t>čas</t>
  </si>
  <si>
    <t>pozn.</t>
  </si>
  <si>
    <t>km prům.</t>
  </si>
  <si>
    <t>um.</t>
  </si>
  <si>
    <t>Seniorska reprezentace OB CR</t>
  </si>
  <si>
    <t xml:space="preserve">hod </t>
  </si>
  <si>
    <t>min</t>
  </si>
  <si>
    <t>hod</t>
  </si>
  <si>
    <t>sem si vloz motivacni obrazek</t>
  </si>
  <si>
    <t>DZ</t>
  </si>
  <si>
    <t>AA</t>
  </si>
  <si>
    <t>HT</t>
  </si>
  <si>
    <t>jine aer.akt.</t>
  </si>
  <si>
    <t>tyden</t>
  </si>
  <si>
    <t>Data pro graf:</t>
  </si>
  <si>
    <t>Cyklus:</t>
  </si>
  <si>
    <t>Graf:</t>
  </si>
  <si>
    <t>jine akt.</t>
  </si>
  <si>
    <t>cykl</t>
  </si>
  <si>
    <t>celk</t>
  </si>
  <si>
    <t xml:space="preserve">celk. zatez </t>
  </si>
  <si>
    <t>CELK:</t>
  </si>
  <si>
    <t>% přev.</t>
  </si>
  <si>
    <t>Jen pomocný list - sumarizace za mesice. Pro soucty viz "soucty repre".</t>
  </si>
  <si>
    <t>Pozn.:</t>
  </si>
  <si>
    <t>ZA</t>
  </si>
  <si>
    <t>FA</t>
  </si>
  <si>
    <t>NE</t>
  </si>
  <si>
    <t>RE</t>
  </si>
  <si>
    <t>Ccs</t>
  </si>
  <si>
    <t>Ckm</t>
  </si>
  <si>
    <t>MP</t>
  </si>
  <si>
    <t>HELP</t>
  </si>
  <si>
    <r>
      <t>Otevřené pro zápis</t>
    </r>
    <r>
      <rPr>
        <sz val="10"/>
        <rFont val="Arial CE"/>
        <family val="0"/>
      </rPr>
      <t xml:space="preserve"> jsou jen ty kolonky, které slouží k tomu účelu. Ostatní jsou uzamknuté, výpočty v nich probíhají automaticky.</t>
    </r>
  </si>
  <si>
    <r>
      <t>Odemknout list</t>
    </r>
    <r>
      <rPr>
        <sz val="10"/>
        <rFont val="Arial CE"/>
        <family val="0"/>
      </rPr>
      <t xml:space="preserve">: NASTROJE - ZAMEK - ODEMKNOUT LIST. Pak lze delat na listu upravy. </t>
    </r>
  </si>
  <si>
    <t>Heslo neni zadne zadane. Pri zamykani je lepsi ho nezadavat.</t>
  </si>
  <si>
    <t>Proto doporucuji nahradit stavajici omletou fotku vlastnim zazitkem nebo pripadne fotkou sveho vzoru :-)</t>
  </si>
  <si>
    <t>Pomoci pretahovani mysi potom zacentrovat na misto.</t>
  </si>
  <si>
    <r>
      <t>Obrazek</t>
    </r>
    <r>
      <rPr>
        <sz val="10"/>
        <rFont val="Arial CE"/>
        <family val="0"/>
      </rPr>
      <t xml:space="preserve"> na vrchu deniku ma slouzit k motivacnim ucelum.</t>
    </r>
  </si>
  <si>
    <r>
      <t>Nahrazeni</t>
    </r>
    <r>
      <rPr>
        <sz val="10"/>
        <rFont val="Arial CE"/>
        <family val="0"/>
      </rPr>
      <t>: Odemknout list, kliknout na obrazek a DELETE. Pak VLOZIT - OBRAZEK - ZE SOUBORU.</t>
    </r>
  </si>
  <si>
    <t>Co radek, to jeden den.</t>
  </si>
  <si>
    <t>(Pokud ho cast neni videt: klikni pravym tlacitkem a vyber ZOBRAZ KOMENTAR. Pak zase pravym a SKRYJ komentar.)</t>
  </si>
  <si>
    <t>(Dodrzet - jinak nebudou fungovat soucty!)</t>
  </si>
  <si>
    <t>Sirka radku se automaticky prizpusobi mnozstvi zapisu.</t>
  </si>
  <si>
    <t>Jmeno:</t>
  </si>
  <si>
    <t>Vyplnuje se pouze nahore v listu "denik".</t>
  </si>
  <si>
    <t>Nad jednotkami jsou celkové soucty kolonek - jen informativní.</t>
  </si>
  <si>
    <r>
      <t>Kolonky</t>
    </r>
    <r>
      <rPr>
        <sz val="10"/>
        <rFont val="Arial CE"/>
        <family val="0"/>
      </rPr>
      <t xml:space="preserve"> jsou vysvetlene v komentarich u zkratek. Staci najet mysi na zkratku a objevi se komentar.</t>
    </r>
  </si>
  <si>
    <r>
      <t>Jednotky</t>
    </r>
    <r>
      <rPr>
        <sz val="10"/>
        <rFont val="Arial CE"/>
        <family val="0"/>
      </rPr>
      <t xml:space="preserve"> ve kterych se eviduje jsou uvedene nahore nad zkratkami.</t>
    </r>
  </si>
  <si>
    <t>"Tydny":</t>
  </si>
  <si>
    <t>"Denik":</t>
  </si>
  <si>
    <t xml:space="preserve">List tydny sumarizuje data z deniku podle jednotlivych tydnu. </t>
  </si>
  <si>
    <t>Neni otevreny pro vstup, obsahuje vzorce.</t>
  </si>
  <si>
    <t>V druhe casti obsahuje upravena data pro tvorbu grafu tydnu.</t>
  </si>
  <si>
    <t>"Graf tydnu":</t>
  </si>
  <si>
    <t xml:space="preserve">Graficky sumarizuje data podle tydnu. </t>
  </si>
  <si>
    <t>Barevne je odlisena skladba i intenzita treninku.</t>
  </si>
  <si>
    <t>(Barvy se daji upravit podle vlastniho prani.)</t>
  </si>
  <si>
    <t>"Graf cykly":</t>
  </si>
  <si>
    <t>Graficky sumarizuje objemy tréninku za jednotlive cykly.</t>
  </si>
  <si>
    <t>"Soucty repre":</t>
  </si>
  <si>
    <t>Souhrnna tabulka rocniho souctu a jednotlivych cyklu.</t>
  </si>
  <si>
    <t>Kdo nechce vyplnovat cely denik, odemkne tento list a sumarizovane udaje doplni a secte rucne.</t>
  </si>
  <si>
    <t>(V souladu s metodikou obsazenou v komentarich listu "denik".)</t>
  </si>
  <si>
    <t>Metodika:</t>
  </si>
  <si>
    <t xml:space="preserve">Je obsazena v komentarich listu "denik" (viz. dtto). </t>
  </si>
  <si>
    <t>Standartizace treninkove evidence timto zpusobem je vyhodna - data jsou porovnatelnejsi.</t>
  </si>
  <si>
    <t>Velikost listu:</t>
  </si>
  <si>
    <t>Listy jsou rozdelene prickami pricne i podelne. To usnadnuje orientaci pri praci s listem.</t>
  </si>
  <si>
    <t>(Pri posunu listem zustavaji hlavicky stale na miste viditelne.)</t>
  </si>
  <si>
    <t>"Vzor":</t>
  </si>
  <si>
    <t>Ukazka zpusobu vyplnovani listu "denik".</t>
  </si>
  <si>
    <t>"Zavody":</t>
  </si>
  <si>
    <t xml:space="preserve">Pro Tvoji soukromou evidenci zavodu. </t>
  </si>
  <si>
    <t>Nuti zamyslet se nad zavodem, odhadnout chyby.</t>
  </si>
  <si>
    <t>"Cykly":</t>
  </si>
  <si>
    <t>Pomocny list - podkladova data pro graf cyklu a celkovy soucet.</t>
  </si>
  <si>
    <t>Radek Novotný</t>
  </si>
  <si>
    <t>Diakritika:</t>
  </si>
  <si>
    <t>Vse je psano bez hacku a carek, aby se to dalo pouzit i na zahranicnich PC.</t>
  </si>
  <si>
    <t>Sirka sloupce:</t>
  </si>
  <si>
    <t>Pokud nekde nebude stacit sirka sloupce, da se to lehce upravit:</t>
  </si>
  <si>
    <t>Odemknout list, NASTROJE - MOZNOSTI - ZOBRAZENI - ZAHLAVI RADKU A SLOUPCU (zaskrtnout).</t>
  </si>
  <si>
    <t>Pak se klikne na zahlavi (pismeno) patricneho sloupce a tazenim mysi za okraj zahlavi se upravi sirka sloupce.</t>
  </si>
  <si>
    <t>(Je treba mit predem pripraveny vhodne velky obrazek - nejlepe 4.39cm na 6.09cm.)</t>
  </si>
  <si>
    <t>ver. 1.02</t>
  </si>
  <si>
    <t>Verze 1.01</t>
  </si>
  <si>
    <t>oprava viditelnosti komentářů na listu "denik" a buňky *8 na listu "soucty repre"</t>
  </si>
  <si>
    <t>Verze 1.02</t>
  </si>
  <si>
    <t>vymazání redundantní kolonky "jiné akt." z listu "soucty repre" a úprava dat HT vstupujících do grafu týdne</t>
  </si>
  <si>
    <t>BRcs</t>
  </si>
  <si>
    <t>BR cs</t>
  </si>
  <si>
    <t>BR km</t>
  </si>
  <si>
    <t>BS cs</t>
  </si>
  <si>
    <t>BS km</t>
  </si>
  <si>
    <t>BV cs</t>
  </si>
  <si>
    <t>BV km</t>
  </si>
  <si>
    <t>ZB cs</t>
  </si>
  <si>
    <t>ZB km</t>
  </si>
  <si>
    <t>ZOB cs</t>
  </si>
  <si>
    <t>ZOB km</t>
  </si>
  <si>
    <t>MR cs</t>
  </si>
  <si>
    <t>MR km</t>
  </si>
  <si>
    <t>MP cs</t>
  </si>
  <si>
    <t>MP km</t>
  </si>
  <si>
    <t>MAP</t>
  </si>
  <si>
    <t>SS</t>
  </si>
  <si>
    <t>Treninkovy denik 2005</t>
  </si>
  <si>
    <t>ZBcs</t>
  </si>
  <si>
    <t>ZBkm</t>
  </si>
  <si>
    <t>ZOBkm</t>
  </si>
  <si>
    <t>MRcs</t>
  </si>
  <si>
    <t>MRkm</t>
  </si>
  <si>
    <t>MPcs</t>
  </si>
  <si>
    <t>MPkm</t>
  </si>
  <si>
    <t>OS</t>
  </si>
  <si>
    <t>ZB</t>
  </si>
  <si>
    <t>ZOB</t>
  </si>
  <si>
    <t>BR</t>
  </si>
  <si>
    <t>BS</t>
  </si>
  <si>
    <t>BV</t>
  </si>
  <si>
    <t>POS</t>
  </si>
  <si>
    <t>MR</t>
  </si>
  <si>
    <t>BRkm</t>
  </si>
  <si>
    <t>BScs</t>
  </si>
  <si>
    <t>BSkm</t>
  </si>
  <si>
    <t>BVCS</t>
  </si>
  <si>
    <t>BVkm</t>
  </si>
  <si>
    <t>BVcs</t>
  </si>
  <si>
    <t>ZOBcs</t>
  </si>
  <si>
    <t>běh rychle</t>
  </si>
  <si>
    <t>běh svižně</t>
  </si>
  <si>
    <t>km.</t>
  </si>
  <si>
    <t>běh volně</t>
  </si>
  <si>
    <t>závody běh</t>
  </si>
  <si>
    <t>závody OB</t>
  </si>
  <si>
    <t>mapa rychle</t>
  </si>
  <si>
    <t>mapa pomalu</t>
  </si>
  <si>
    <t>Přehled údajů o tréninku 2005</t>
  </si>
  <si>
    <t>rest</t>
  </si>
  <si>
    <t>rest, sleeping a great part of the day</t>
  </si>
  <si>
    <r>
      <t xml:space="preserve">Eva Jurenikova, Domnarvets GoIF </t>
    </r>
    <r>
      <rPr>
        <b/>
        <sz val="12"/>
        <rFont val="Arial CE"/>
        <family val="2"/>
      </rPr>
      <t xml:space="preserve"> </t>
    </r>
  </si>
  <si>
    <t>sick</t>
  </si>
  <si>
    <t>sick, started to cough</t>
  </si>
  <si>
    <t>M: BV Bäsna-Borlänge 120' mostly in terrain, feeling the yesterday's race (back, arms, hands…)</t>
  </si>
  <si>
    <t>157:35</t>
  </si>
  <si>
    <t>165:28</t>
  </si>
  <si>
    <t>150:40</t>
  </si>
  <si>
    <t>U. Gidlöf</t>
  </si>
  <si>
    <t>14:48</t>
  </si>
  <si>
    <t>Maserloppet (xc-skiing marathon)</t>
  </si>
  <si>
    <t>Hornbersloppet (xc-skiing marathon)</t>
  </si>
  <si>
    <t>rest but a lot of work and other things</t>
  </si>
  <si>
    <t>Worse performance than last week, slow skis and negative thoughts, pushing myself anyway, 50min after first man</t>
  </si>
  <si>
    <t>21:49</t>
  </si>
  <si>
    <t>17:22</t>
  </si>
  <si>
    <t>2'</t>
  </si>
  <si>
    <t>My first ski-o in Sweden, mistake at CP1, confused and some other small mistakes, but fun</t>
  </si>
  <si>
    <t>E:Borlänge BR 9' uphill intevals - asphalt (Bullerforsen) 6*1:33-1:36 (360m/20-25m cl.) RV down ~2,5', BV tot 37'.</t>
  </si>
  <si>
    <t xml:space="preserve">A:Faluhallen (indoor track 200m) BR 13' intervals 800m-600m-400m-400m-600m- 800m  in between jogging/walking 200m HR&gt;110-120, HRmax 168-173, heavy legs, not relaxed while running, stomach problems                   </t>
  </si>
  <si>
    <t>M:Falun L 110' skate, still coughing a little</t>
  </si>
  <si>
    <t>M:Bergebo BR 20' uphill intevals-  terrain (Medväga bredvid kraftledningen) 4*5' (600-650m/80m cl.), HRmax167-172 RV down ~4,5'), BV tot 45'. Not pushing myself too much, feeling fine.</t>
  </si>
  <si>
    <t>A:Idre L 95' clas. Good skiing conditions.</t>
  </si>
  <si>
    <t>E:Tjärna Berget MR 62' (Vintercup, dark, snow) some mistakes near CPs, BV 12'</t>
  </si>
  <si>
    <r>
      <t>M:</t>
    </r>
    <r>
      <rPr>
        <sz val="8"/>
        <color indexed="10"/>
        <rFont val="Arial CE"/>
        <family val="0"/>
      </rPr>
      <t>VM-TEST</t>
    </r>
    <r>
      <rPr>
        <sz val="8"/>
        <rFont val="Arial CE"/>
        <family val="2"/>
      </rPr>
      <t xml:space="preserve"> sprint (ski-o) Grönklitt 21:49 (12.), my first ski-o in Sweden, mistake at CP1 and some other small, fun. Afterwards L skate 95' on very flat trail</t>
    </r>
  </si>
  <si>
    <t xml:space="preserve">E:Skräddarbacken MP about 60' (Vintercup) again stupid mistakes in the beginning, then running alone almost the whole course </t>
  </si>
  <si>
    <t xml:space="preserve">E:Mora By MR about 52' (Vintercup) problems with the lamp in the beginning, lost 3-4' because of that, then running alone almost the whole course, running OK </t>
  </si>
  <si>
    <t xml:space="preserve">E:Borlänge BR 20' Test course "Runt Älven" (asphalt, no snow, -5 degrees) 18:30 (split times: 10:01, 15:09) , BV 30'. Improved my time again by 11s! HRmax 177  </t>
  </si>
  <si>
    <t xml:space="preserve">M:Faluhallen (indoor) BR 9' intervals 800m-600m-400m-400m-400m- in between jogging 200m HRmax 166-172, totally stiff muscles, cannot get relaxed while running, but still better times than last time in Falun indoor         </t>
  </si>
  <si>
    <t>rest again</t>
  </si>
  <si>
    <t>VM-test(ski-o-sprint in Orsa-Grönklitt)</t>
  </si>
  <si>
    <t>166:11</t>
  </si>
  <si>
    <t>138:51</t>
  </si>
  <si>
    <t>I. Jönsson</t>
  </si>
  <si>
    <t>S. Bleckur</t>
  </si>
  <si>
    <t>My first cross-country skiing maraton, 42min after the first man. Seeding for Vasaloppet (4th start group after Maserloppet)</t>
  </si>
  <si>
    <t>Many good skiers participating in this race (e.g Vasaloppet's vinner), pushing better than at Hornbergsloppet</t>
  </si>
  <si>
    <t>E:Strength/aerobics (jympa) 65'</t>
  </si>
  <si>
    <t xml:space="preserve">A:Bergebo BV 60' </t>
  </si>
  <si>
    <t>E:Spinning 70' mostly uphill</t>
  </si>
  <si>
    <t xml:space="preserve">A:Bergebo BV 55' tired </t>
  </si>
  <si>
    <t>M:Mellsta BR 18' intervals (3'/1'-2'/1'-1'/1')*3 rest-standing&amp;walk 1', BV 20'</t>
  </si>
  <si>
    <t xml:space="preserve">A:Tjärna Berget BV 120' heavy legs, partly terrain </t>
  </si>
  <si>
    <t xml:space="preserve">A:Borlänge BR 20' Test course "Runt Älven" (asphalt) 19:22 (split times: 10:30, 15:54) , BV 30' </t>
  </si>
  <si>
    <t xml:space="preserve">E:Spinning 70' </t>
  </si>
  <si>
    <t>A:Bergebo  BV 90' hungry</t>
  </si>
  <si>
    <t>M:Bergebo BR 23' uphill intevals (backen &amp; elljus till toppen) 6*550m/85m cl. 3:46-3:52 (RV down ~4'), BV tot 45'</t>
  </si>
  <si>
    <t>M:Sifferbo MP 70', BV 10'                                          E:Aerobics/strength (Friskis Puls) 45', BV 30'</t>
  </si>
  <si>
    <t>A:Bergebo BR 21' intervals 3*1,6km  (elljus) 6:55/170-6:58/174-7:07/172 break HR &lt;130 (about 1'), SS 8' (stavgång &amp; spänst), RV 45'</t>
  </si>
  <si>
    <t>M:Bergebo BV 80' tired at the end</t>
  </si>
  <si>
    <t>A:Bergebo L 45' skate                                                           E:Bergebo L 60' clas, skiing first time this season</t>
  </si>
  <si>
    <t>M:Bergebo L 120' clas                                        A:Borlänge BV 30' very tired, hardly running</t>
  </si>
  <si>
    <t xml:space="preserve">A:Bergebo L 50' clas, pain in groins                       E:Aerobics/strength (Friskis Puls) 45' </t>
  </si>
  <si>
    <t>E:Faluhallen (indoor track 200m) BR 18' intervals 400m-600m-800m-1000m-800m-600m-400m in between jogging 200m HF&gt;130m HRmax 170-175, some sprints, BV 35'</t>
  </si>
  <si>
    <t>E:Borlänge BV 65' snow</t>
  </si>
  <si>
    <t xml:space="preserve">E:Tjärna Berget BV 75' roads but also some deep snow in the forest </t>
  </si>
  <si>
    <t>E:Bergebo L 55' clas</t>
  </si>
  <si>
    <t xml:space="preserve">M:Gyllbergen L 115' clas                                           E:Bergebo L 55' skate, partly without poles, RV 10'         </t>
  </si>
  <si>
    <t xml:space="preserve">M:Bergebo L 80' clas, uphill intervals 7*260m/25m cl. 2:03-2:06 HRmax 163-166 (del av Medväga - vändpunkt)                                   E: Aerobics/strength (Friskis Puls) 45'                                 </t>
  </si>
  <si>
    <t>E:Borlänge BS 33' intervals 5' BS/3' BV-4'/2'-3'/1'-5'/3'-4'/2'-3'/1'-5'/3'-4'/2' asphalt roads with some snow, flat, difficult to reach high HR (max 167, min 136), stomach problems at the end</t>
  </si>
  <si>
    <t>E:Bergebo L 60' skate</t>
  </si>
  <si>
    <t>E:Spinning 60'</t>
  </si>
  <si>
    <t xml:space="preserve">E:Borlänge (Svavelgärdet) BR 21' intervals in deep snow (20cm) 7*3'  HRmax  164-172, rest (standing) 1' BV 22' </t>
  </si>
  <si>
    <t xml:space="preserve">M:Bergebo L 110' skate, partly without poles                                                        E:Bergebo L 55'  (stakning) poling only, hungry, almost "hit the wall" </t>
  </si>
  <si>
    <t xml:space="preserve">M:Bergebo L 120' clas                                        E:Aerobics/strength (Friskis Puls) 45'         </t>
  </si>
  <si>
    <t>E:Faluhallen (indoor track 200m) BR 17' intervals 400m-600m-800m-1000m-800m- 600m-400m in between jogging 200m HR&gt;130m HRmax 174-179, problems with stomach, BV 20'</t>
  </si>
  <si>
    <t>M:Idre L 140'  clas                                              A:Idre L 110' skate, first ski-orienteering 45' (fun, good feeling)</t>
  </si>
  <si>
    <t>M:Idre L 75' skate, good feeling, less tired than yesteday</t>
  </si>
  <si>
    <t xml:space="preserve">M:Idre L 100' skate - intervals uphill 8* 1:43-1:47 (360m/20m cl), HRmax 164-166, starting around 130. Much better skiing technique than 2 weeks ago.                                                               A:Idre L 60' clas. Pretty tired.  </t>
  </si>
  <si>
    <t>A:Aerobic/strength (Friskis Intensive) 60' tough training, BV 30'</t>
  </si>
  <si>
    <t>M:Bäsna MP 95', hilly, heavy legs at the end                                                              E:Spinning 70'</t>
  </si>
  <si>
    <t>M:Bergebo BV 95' not feeling better but training anyway, no problems to run slowly</t>
  </si>
  <si>
    <t>rest, caught cold</t>
  </si>
  <si>
    <t>E:Spinning 50'</t>
  </si>
  <si>
    <t xml:space="preserve">A:Aerobics/strength (Friskis Step) 45', BV 30' </t>
  </si>
  <si>
    <t>M:Bergebo L 75' clas</t>
  </si>
  <si>
    <t>A:Bergebo/Borlänge BV 78' tired</t>
  </si>
  <si>
    <t>M:Faluhallen (indoor track) BR 18' intervals 400m-600m-800m-1200m-800m- 600m-400m in between jogging 200m HR&gt;120-130m HRmax 169-179, better than last time (8/12)                                                E:Aerobics/strength (Friskis Intensive) 70'</t>
  </si>
  <si>
    <t>M:Berbego L 80' clas, good training for Vasaloppet - pushing myself along with my poles most of the time                                        A:Bergebo L 80' skate, 25' without poles  for better technique, BV 25' (running to the trails with my skis)</t>
  </si>
  <si>
    <t>M:Falun L 85' skate                                             A:Bergebo BV 50'</t>
  </si>
  <si>
    <t>M:Bergebo L 90' (poling only)</t>
  </si>
  <si>
    <t xml:space="preserve">M:Grönklitt L 125' skate, a new place for me, rather flat                                                            A:Grönklitt L 90' skate, snowing a lot  </t>
  </si>
  <si>
    <t xml:space="preserve">E:Aerobics/strength (Friskis Step) 50', BV 30' </t>
  </si>
  <si>
    <t>M:Bergebo BV 100' slowly, partly terrain, a lot of ice</t>
  </si>
  <si>
    <t xml:space="preserve">M:Grönklitt L 115' skate &amp; some exercise with ski-o maps, good technique when flat, worse when hilly                                               A:Grönklitt L 85' clas, mostly upper body training  </t>
  </si>
  <si>
    <t>A:Damnsjön MP 55' almost no snow in the forest, really unusual in January</t>
  </si>
  <si>
    <t xml:space="preserve">M:Bergebo BR 24' uphill intevals- terrain (Fågelmyraberget) 6*4' (450m/85m cl.), HRmax170-175 RV down ~3' HF about 125), BV tot 45'. Good training                                    A:MTB 70' roads, little icy </t>
  </si>
  <si>
    <t xml:space="preserve">E:Leksand MR 55' (Vintercup, dark, no snow, but ice) big mistake at CP1, then alone </t>
  </si>
  <si>
    <t>E:Bergebo BV 70' icy paths, really heavy legs</t>
  </si>
  <si>
    <t>E:Borlänge BS 35' (asphalt)</t>
  </si>
  <si>
    <t>E:Strength/aerobics (jympa) 65', BV 35'</t>
  </si>
  <si>
    <r>
      <t>M:</t>
    </r>
    <r>
      <rPr>
        <sz val="8"/>
        <color indexed="10"/>
        <rFont val="Arial CE"/>
        <family val="0"/>
      </rPr>
      <t>MASERLOPPET</t>
    </r>
    <r>
      <rPr>
        <sz val="8"/>
        <rFont val="Arial CE"/>
        <family val="2"/>
      </rPr>
      <t xml:space="preserve"> (my first cross-country skiing marathon) Grönklitt, 2:37:35 (1.) L clas 180' </t>
    </r>
  </si>
  <si>
    <t xml:space="preserve">A:Aerobics/strength (Friskis Intensive) 45', BV 30' </t>
  </si>
  <si>
    <t>M:Murbo MP 80' very hilly (7,5km/500m cl), feeling OK                                                           E:Spinning 75'</t>
  </si>
  <si>
    <t>M:Falun L 55' skate, too icy and not much fun                                  E:Borlänge BR 20' Test course "Runt Älven" (asphalt, snow) 18:41 (split times: 10:12, 15:21?) , BV 17'.More than 30s better time than in November despite some wind and snow</t>
  </si>
  <si>
    <r>
      <t>M:</t>
    </r>
    <r>
      <rPr>
        <sz val="8"/>
        <color indexed="10"/>
        <rFont val="Arial CE"/>
        <family val="0"/>
      </rPr>
      <t>HORNBERSLOPPET</t>
    </r>
    <r>
      <rPr>
        <sz val="8"/>
        <rFont val="Arial CE"/>
        <family val="2"/>
      </rPr>
      <t xml:space="preserve"> (cross-country skiing marathon) Grönklitt, similar course to last week's race but slower snow 2:45:28 (3.), slow skis, tired and negative thoughts about pulling out...  L clas 180' </t>
    </r>
  </si>
  <si>
    <t>M:Bergebo BV 75'  tired</t>
  </si>
  <si>
    <t>M:Kapellberget MP 75' rather slowly</t>
  </si>
  <si>
    <t>A:Idre L 120' skate, windy</t>
  </si>
  <si>
    <t>M:Idre L 140' clas, windy and snow in some trails                                                              A:Idre L 90' skate, tired</t>
  </si>
  <si>
    <t xml:space="preserve">M:Idre L 90' skate </t>
  </si>
  <si>
    <t>E:Spinning 75'</t>
  </si>
  <si>
    <t>M:Bergebo BR 24' uphill intevals-terrain (Medväga bredvid kraftledningen) 4*6' (750m/100m cl.), HRmax 172-177 RV down ~5,5'), good feeling! BV tot 49'                               E:Falun BV 80' with headlamp, alone, tired at the end</t>
  </si>
  <si>
    <t>M:Bäsna MP 75', hilly, difficult to concentrate after some 40', tired legs</t>
  </si>
  <si>
    <t>E:Aerobics/strength (Friskis Puls) 45', BV 25'</t>
  </si>
  <si>
    <t>A:Bergebo BV 83' dark at the end, tired</t>
  </si>
  <si>
    <t>M:Aerobisc/strength 100', teaching  sport classes today, great fun</t>
  </si>
  <si>
    <t xml:space="preserve">M:Murbo MP 100' very slowly, some stops, old map, bushy forest and mistakes          </t>
  </si>
  <si>
    <r>
      <t>M:</t>
    </r>
    <r>
      <rPr>
        <sz val="8"/>
        <color indexed="10"/>
        <rFont val="Arial CE"/>
        <family val="0"/>
      </rPr>
      <t>ORSA-GRÖNKLITT SKI MARATON</t>
    </r>
    <r>
      <rPr>
        <sz val="8"/>
        <rFont val="Arial CE"/>
        <family val="2"/>
      </rPr>
      <t xml:space="preserve"> (cross-country skiing marathon) again in Grönklitt, a bit different course, better feeling, pushing myself more than last time 2:46:11 (11.) L clas 175'</t>
    </r>
  </si>
  <si>
    <t>E:Borlänge BV 70' I do not feel well, sore muscles</t>
  </si>
  <si>
    <t>E:Ostrava Aerobic/strength 50' and BV 20'</t>
  </si>
  <si>
    <t xml:space="preserve">M:Zavora MR (middle) 47' best time despite some smaller mistakes, very stony, 24 controls A:Adrspach climbing  </t>
  </si>
  <si>
    <t>M:Ceperka MR (2 sprints) 21'+18' 1:5000, my first sprint since 2001                         A:Adrspach BV 25' running and walking in natural reserve</t>
  </si>
  <si>
    <t>working a lot, massage in the evening, packing</t>
  </si>
  <si>
    <t>E:Aerobic/strength (Friskis Puls) 50'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</si>
</sst>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/m"/>
    <numFmt numFmtId="173" formatCode="000\ 00"/>
    <numFmt numFmtId="174" formatCode="#,##0\ &quot;mk&quot;;\-#,##0\ &quot;mk&quot;"/>
    <numFmt numFmtId="175" formatCode="#,##0\ &quot;mk&quot;;[Red]\-#,##0\ &quot;mk&quot;"/>
    <numFmt numFmtId="176" formatCode="#,##0.00\ &quot;mk&quot;;\-#,##0.00\ &quot;mk&quot;"/>
    <numFmt numFmtId="177" formatCode="#,##0.00\ &quot;mk&quot;;[Red]\-#,##0.00\ &quot;mk&quot;"/>
    <numFmt numFmtId="178" formatCode="_-* #,##0\ &quot;mk&quot;_-;\-* #,##0\ &quot;mk&quot;_-;_-* &quot;-&quot;\ &quot;mk&quot;_-;_-@_-"/>
    <numFmt numFmtId="179" formatCode="_-* #,##0\ _m_k_-;\-* #,##0\ _m_k_-;_-* &quot;-&quot;\ _m_k_-;_-@_-"/>
    <numFmt numFmtId="180" formatCode="_-* #,##0.00\ &quot;mk&quot;_-;\-* #,##0.00\ &quot;mk&quot;_-;_-* &quot;-&quot;??\ &quot;mk&quot;_-;_-@_-"/>
    <numFmt numFmtId="181" formatCode="_-* #,##0.00\ _m_k_-;\-* #,##0.00\ _m_k_-;_-* &quot;-&quot;??\ _m_k_-;_-@_-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mmm/yyyy"/>
  </numFmts>
  <fonts count="3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b/>
      <sz val="14"/>
      <color indexed="9"/>
      <name val="Arial CE"/>
      <family val="2"/>
    </font>
    <font>
      <sz val="10"/>
      <color indexed="9"/>
      <name val="Arial CE"/>
      <family val="2"/>
    </font>
    <font>
      <b/>
      <sz val="8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sz val="9"/>
      <name val="Arial CE"/>
      <family val="2"/>
    </font>
    <font>
      <b/>
      <i/>
      <sz val="14"/>
      <color indexed="9"/>
      <name val="Arial CE"/>
      <family val="2"/>
    </font>
    <font>
      <u val="single"/>
      <sz val="10"/>
      <name val="Arial CE"/>
      <family val="2"/>
    </font>
    <font>
      <u val="single"/>
      <sz val="8"/>
      <name val="Arial CE"/>
      <family val="2"/>
    </font>
    <font>
      <sz val="8"/>
      <name val="Tahoma"/>
      <family val="0"/>
    </font>
    <font>
      <sz val="8"/>
      <color indexed="9"/>
      <name val="Arial CE"/>
      <family val="2"/>
    </font>
    <font>
      <sz val="7"/>
      <color indexed="9"/>
      <name val="Arial CE"/>
      <family val="2"/>
    </font>
    <font>
      <b/>
      <i/>
      <sz val="9"/>
      <name val="Arial CE"/>
      <family val="2"/>
    </font>
    <font>
      <b/>
      <sz val="7"/>
      <name val="Arial CE"/>
      <family val="2"/>
    </font>
    <font>
      <b/>
      <sz val="7"/>
      <color indexed="9"/>
      <name val="Arial CE"/>
      <family val="2"/>
    </font>
    <font>
      <sz val="7"/>
      <color indexed="58"/>
      <name val="Arial CE"/>
      <family val="2"/>
    </font>
    <font>
      <b/>
      <sz val="11"/>
      <name val="Arial CE"/>
      <family val="0"/>
    </font>
    <font>
      <i/>
      <sz val="7"/>
      <name val="Arial CE"/>
      <family val="2"/>
    </font>
    <font>
      <b/>
      <i/>
      <sz val="11"/>
      <color indexed="9"/>
      <name val="Arial CE"/>
      <family val="2"/>
    </font>
    <font>
      <sz val="11"/>
      <name val="Arial CE"/>
      <family val="2"/>
    </font>
    <font>
      <sz val="12"/>
      <color indexed="9"/>
      <name val="Arial CE"/>
      <family val="2"/>
    </font>
    <font>
      <sz val="12"/>
      <name val="Arial CE"/>
      <family val="2"/>
    </font>
    <font>
      <sz val="8"/>
      <color indexed="10"/>
      <name val="Arial CE"/>
      <family val="0"/>
    </font>
    <font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17">
      <alignment/>
      <protection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172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1" fillId="2" borderId="0" xfId="0" applyFont="1" applyFill="1" applyAlignment="1">
      <alignment/>
    </xf>
    <xf numFmtId="49" fontId="2" fillId="3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4" borderId="0" xfId="0" applyFont="1" applyFill="1" applyAlignment="1">
      <alignment horizontal="center"/>
    </xf>
    <xf numFmtId="0" fontId="14" fillId="0" borderId="0" xfId="17" applyFont="1">
      <alignment/>
      <protection/>
    </xf>
    <xf numFmtId="186" fontId="0" fillId="0" borderId="0" xfId="17" applyNumberFormat="1">
      <alignment/>
      <protection/>
    </xf>
    <xf numFmtId="186" fontId="14" fillId="0" borderId="0" xfId="17" applyNumberFormat="1" applyFont="1">
      <alignment/>
      <protection/>
    </xf>
    <xf numFmtId="49" fontId="11" fillId="4" borderId="4" xfId="0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0" fontId="12" fillId="4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4" borderId="10" xfId="0" applyFill="1" applyBorder="1" applyAlignment="1">
      <alignment horizontal="left"/>
    </xf>
    <xf numFmtId="49" fontId="0" fillId="4" borderId="10" xfId="0" applyNumberFormat="1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172" fontId="0" fillId="5" borderId="0" xfId="0" applyNumberForma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6" borderId="16" xfId="0" applyFont="1" applyFill="1" applyBorder="1" applyAlignment="1" applyProtection="1">
      <alignment horizontal="left" vertical="top"/>
      <protection locked="0"/>
    </xf>
    <xf numFmtId="0" fontId="0" fillId="6" borderId="16" xfId="0" applyFill="1" applyBorder="1" applyAlignment="1">
      <alignment horizontal="left" vertical="top"/>
    </xf>
    <xf numFmtId="20" fontId="0" fillId="6" borderId="16" xfId="0" applyNumberFormat="1" applyFill="1" applyBorder="1" applyAlignment="1">
      <alignment horizontal="left" vertical="top"/>
    </xf>
    <xf numFmtId="172" fontId="0" fillId="6" borderId="16" xfId="0" applyNumberFormat="1" applyFont="1" applyFill="1" applyBorder="1" applyAlignment="1" applyProtection="1">
      <alignment horizontal="left" vertical="top"/>
      <protection locked="0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49" fontId="0" fillId="6" borderId="16" xfId="0" applyNumberFormat="1" applyFont="1" applyFill="1" applyBorder="1" applyAlignment="1" applyProtection="1">
      <alignment horizontal="left" vertical="top"/>
      <protection locked="0"/>
    </xf>
    <xf numFmtId="20" fontId="0" fillId="6" borderId="16" xfId="0" applyNumberFormat="1" applyFont="1" applyFill="1" applyBorder="1" applyAlignment="1" applyProtection="1">
      <alignment horizontal="left" vertical="top"/>
      <protection locked="0"/>
    </xf>
    <xf numFmtId="0" fontId="16" fillId="6" borderId="16" xfId="0" applyFont="1" applyFill="1" applyBorder="1" applyAlignment="1" applyProtection="1">
      <alignment horizontal="left" vertical="top"/>
      <protection locked="0"/>
    </xf>
    <xf numFmtId="2" fontId="0" fillId="6" borderId="16" xfId="0" applyNumberFormat="1" applyFont="1" applyFill="1" applyBorder="1" applyAlignment="1" applyProtection="1">
      <alignment horizontal="left" vertical="top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172" fontId="0" fillId="6" borderId="18" xfId="0" applyNumberFormat="1" applyFont="1" applyFill="1" applyBorder="1" applyAlignment="1" applyProtection="1">
      <alignment horizontal="left" vertical="top"/>
      <protection locked="0"/>
    </xf>
    <xf numFmtId="0" fontId="0" fillId="6" borderId="18" xfId="0" applyFont="1" applyFill="1" applyBorder="1" applyAlignment="1" applyProtection="1">
      <alignment horizontal="left" vertical="top" wrapText="1"/>
      <protection locked="0"/>
    </xf>
    <xf numFmtId="0" fontId="16" fillId="6" borderId="18" xfId="0" applyFont="1" applyFill="1" applyBorder="1" applyAlignment="1" applyProtection="1">
      <alignment horizontal="left" vertical="top"/>
      <protection locked="0"/>
    </xf>
    <xf numFmtId="49" fontId="0" fillId="6" borderId="18" xfId="0" applyNumberFormat="1" applyFont="1" applyFill="1" applyBorder="1" applyAlignment="1" applyProtection="1">
      <alignment horizontal="left" vertical="top"/>
      <protection locked="0"/>
    </xf>
    <xf numFmtId="0" fontId="0" fillId="6" borderId="18" xfId="0" applyFont="1" applyFill="1" applyBorder="1" applyAlignment="1" applyProtection="1">
      <alignment horizontal="left" vertical="top"/>
      <protection locked="0"/>
    </xf>
    <xf numFmtId="0" fontId="0" fillId="6" borderId="18" xfId="0" applyFill="1" applyBorder="1" applyAlignment="1">
      <alignment horizontal="left" vertical="top"/>
    </xf>
    <xf numFmtId="20" fontId="0" fillId="6" borderId="18" xfId="0" applyNumberFormat="1" applyFill="1" applyBorder="1" applyAlignment="1">
      <alignment horizontal="left" vertical="top"/>
    </xf>
    <xf numFmtId="20" fontId="0" fillId="6" borderId="18" xfId="0" applyNumberFormat="1" applyFont="1" applyFill="1" applyBorder="1" applyAlignment="1" applyProtection="1">
      <alignment horizontal="left" vertical="top"/>
      <protection locked="0"/>
    </xf>
    <xf numFmtId="0" fontId="0" fillId="6" borderId="19" xfId="0" applyFont="1" applyFill="1" applyBorder="1" applyAlignment="1" applyProtection="1">
      <alignment horizontal="left" vertical="top" wrapText="1"/>
      <protection locked="0"/>
    </xf>
    <xf numFmtId="0" fontId="0" fillId="3" borderId="20" xfId="0" applyFont="1" applyFill="1" applyBorder="1" applyAlignment="1">
      <alignment horizontal="center" vertical="top"/>
    </xf>
    <xf numFmtId="0" fontId="0" fillId="3" borderId="21" xfId="0" applyFont="1" applyFill="1" applyBorder="1" applyAlignment="1">
      <alignment horizontal="center" vertical="top"/>
    </xf>
    <xf numFmtId="0" fontId="0" fillId="3" borderId="22" xfId="0" applyFill="1" applyBorder="1" applyAlignment="1">
      <alignment horizontal="left"/>
    </xf>
    <xf numFmtId="172" fontId="0" fillId="3" borderId="23" xfId="0" applyNumberFormat="1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49" fontId="0" fillId="3" borderId="23" xfId="0" applyNumberFormat="1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17" fillId="0" borderId="0" xfId="0" applyFont="1" applyAlignment="1">
      <alignment/>
    </xf>
    <xf numFmtId="0" fontId="0" fillId="4" borderId="25" xfId="0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49" fontId="2" fillId="4" borderId="14" xfId="0" applyNumberFormat="1" applyFont="1" applyFill="1" applyBorder="1" applyAlignment="1" applyProtection="1">
      <alignment/>
      <protection/>
    </xf>
    <xf numFmtId="0" fontId="11" fillId="2" borderId="26" xfId="0" applyFont="1" applyFill="1" applyBorder="1" applyAlignment="1" applyProtection="1">
      <alignment/>
      <protection/>
    </xf>
    <xf numFmtId="0" fontId="11" fillId="2" borderId="27" xfId="0" applyFont="1" applyFill="1" applyBorder="1" applyAlignment="1" applyProtection="1">
      <alignment/>
      <protection/>
    </xf>
    <xf numFmtId="0" fontId="2" fillId="5" borderId="28" xfId="0" applyFont="1" applyFill="1" applyBorder="1" applyAlignment="1" applyProtection="1">
      <alignment/>
      <protection/>
    </xf>
    <xf numFmtId="49" fontId="2" fillId="5" borderId="10" xfId="0" applyNumberFormat="1" applyFont="1" applyFill="1" applyBorder="1" applyAlignment="1" applyProtection="1">
      <alignment wrapText="1"/>
      <protection/>
    </xf>
    <xf numFmtId="0" fontId="2" fillId="5" borderId="8" xfId="0" applyFont="1" applyFill="1" applyBorder="1" applyAlignment="1" applyProtection="1">
      <alignment/>
      <protection/>
    </xf>
    <xf numFmtId="0" fontId="2" fillId="5" borderId="9" xfId="0" applyFont="1" applyFill="1" applyBorder="1" applyAlignment="1" applyProtection="1">
      <alignment/>
      <protection/>
    </xf>
    <xf numFmtId="0" fontId="2" fillId="5" borderId="7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2" fillId="5" borderId="12" xfId="0" applyFont="1" applyFill="1" applyBorder="1" applyAlignment="1" applyProtection="1">
      <alignment/>
      <protection/>
    </xf>
    <xf numFmtId="172" fontId="2" fillId="3" borderId="29" xfId="0" applyNumberFormat="1" applyFont="1" applyFill="1" applyBorder="1" applyAlignment="1" applyProtection="1">
      <alignment vertical="top"/>
      <protection/>
    </xf>
    <xf numFmtId="172" fontId="0" fillId="2" borderId="13" xfId="0" applyNumberFormat="1" applyFill="1" applyBorder="1" applyAlignment="1" applyProtection="1">
      <alignment vertical="top"/>
      <protection/>
    </xf>
    <xf numFmtId="172" fontId="2" fillId="2" borderId="3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2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" xfId="0" applyFont="1" applyFill="1" applyBorder="1" applyAlignment="1" applyProtection="1">
      <alignment/>
      <protection/>
    </xf>
    <xf numFmtId="0" fontId="20" fillId="2" borderId="31" xfId="0" applyFont="1" applyFill="1" applyBorder="1" applyAlignment="1" applyProtection="1">
      <alignment horizontal="center" wrapText="1"/>
      <protection/>
    </xf>
    <xf numFmtId="0" fontId="20" fillId="2" borderId="32" xfId="0" applyFont="1" applyFill="1" applyBorder="1" applyAlignment="1" applyProtection="1">
      <alignment horizontal="center" wrapText="1"/>
      <protection/>
    </xf>
    <xf numFmtId="0" fontId="2" fillId="7" borderId="26" xfId="0" applyFont="1" applyFill="1" applyBorder="1" applyAlignment="1" applyProtection="1">
      <alignment/>
      <protection locked="0"/>
    </xf>
    <xf numFmtId="0" fontId="2" fillId="7" borderId="33" xfId="0" applyFont="1" applyFill="1" applyBorder="1" applyAlignment="1" applyProtection="1">
      <alignment/>
      <protection locked="0"/>
    </xf>
    <xf numFmtId="0" fontId="2" fillId="7" borderId="34" xfId="0" applyFont="1" applyFill="1" applyBorder="1" applyAlignment="1" applyProtection="1">
      <alignment/>
      <protection locked="0"/>
    </xf>
    <xf numFmtId="0" fontId="0" fillId="7" borderId="35" xfId="0" applyFill="1" applyBorder="1" applyAlignment="1" applyProtection="1">
      <alignment/>
      <protection locked="0"/>
    </xf>
    <xf numFmtId="0" fontId="0" fillId="7" borderId="36" xfId="0" applyFill="1" applyBorder="1" applyAlignment="1" applyProtection="1">
      <alignment/>
      <protection locked="0"/>
    </xf>
    <xf numFmtId="0" fontId="2" fillId="7" borderId="12" xfId="0" applyFont="1" applyFill="1" applyBorder="1" applyAlignment="1" applyProtection="1">
      <alignment/>
      <protection locked="0"/>
    </xf>
    <xf numFmtId="0" fontId="2" fillId="7" borderId="8" xfId="0" applyFont="1" applyFill="1" applyBorder="1" applyAlignment="1" applyProtection="1">
      <alignment/>
      <protection locked="0"/>
    </xf>
    <xf numFmtId="0" fontId="2" fillId="7" borderId="11" xfId="0" applyFont="1" applyFill="1" applyBorder="1" applyAlignment="1" applyProtection="1">
      <alignment/>
      <protection locked="0"/>
    </xf>
    <xf numFmtId="0" fontId="2" fillId="7" borderId="27" xfId="0" applyFont="1" applyFill="1" applyBorder="1" applyAlignment="1" applyProtection="1">
      <alignment/>
      <protection locked="0"/>
    </xf>
    <xf numFmtId="0" fontId="2" fillId="7" borderId="37" xfId="0" applyFont="1" applyFill="1" applyBorder="1" applyAlignment="1" applyProtection="1">
      <alignment/>
      <protection locked="0"/>
    </xf>
    <xf numFmtId="0" fontId="0" fillId="7" borderId="22" xfId="0" applyFill="1" applyBorder="1" applyAlignment="1" applyProtection="1">
      <alignment/>
      <protection locked="0"/>
    </xf>
    <xf numFmtId="0" fontId="0" fillId="7" borderId="23" xfId="0" applyFill="1" applyBorder="1" applyAlignment="1" applyProtection="1">
      <alignment/>
      <protection locked="0"/>
    </xf>
    <xf numFmtId="0" fontId="0" fillId="7" borderId="24" xfId="0" applyFill="1" applyBorder="1" applyAlignment="1" applyProtection="1">
      <alignment/>
      <protection locked="0"/>
    </xf>
    <xf numFmtId="49" fontId="2" fillId="7" borderId="38" xfId="0" applyNumberFormat="1" applyFont="1" applyFill="1" applyBorder="1" applyAlignment="1" applyProtection="1">
      <alignment wrapText="1"/>
      <protection locked="0"/>
    </xf>
    <xf numFmtId="49" fontId="2" fillId="7" borderId="17" xfId="0" applyNumberFormat="1" applyFont="1" applyFill="1" applyBorder="1" applyAlignment="1" applyProtection="1">
      <alignment wrapText="1"/>
      <protection locked="0"/>
    </xf>
    <xf numFmtId="49" fontId="2" fillId="7" borderId="17" xfId="0" applyNumberFormat="1" applyFont="1" applyFill="1" applyBorder="1" applyAlignment="1" applyProtection="1">
      <alignment horizontal="left" wrapText="1"/>
      <protection locked="0"/>
    </xf>
    <xf numFmtId="49" fontId="2" fillId="7" borderId="19" xfId="0" applyNumberFormat="1" applyFont="1" applyFill="1" applyBorder="1" applyAlignment="1" applyProtection="1">
      <alignment wrapText="1"/>
      <protection locked="0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2" fillId="7" borderId="36" xfId="0" applyFont="1" applyFill="1" applyBorder="1" applyAlignment="1" applyProtection="1">
      <alignment/>
      <protection locked="0"/>
    </xf>
    <xf numFmtId="0" fontId="2" fillId="7" borderId="23" xfId="0" applyFont="1" applyFill="1" applyBorder="1" applyAlignment="1" applyProtection="1">
      <alignment/>
      <protection locked="0"/>
    </xf>
    <xf numFmtId="0" fontId="2" fillId="7" borderId="35" xfId="0" applyFont="1" applyFill="1" applyBorder="1" applyAlignment="1" applyProtection="1">
      <alignment/>
      <protection locked="0"/>
    </xf>
    <xf numFmtId="0" fontId="0" fillId="4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12" fillId="4" borderId="28" xfId="0" applyNumberFormat="1" applyFont="1" applyFill="1" applyBorder="1" applyAlignment="1" applyProtection="1">
      <alignment horizontal="center"/>
      <protection/>
    </xf>
    <xf numFmtId="49" fontId="12" fillId="4" borderId="13" xfId="0" applyNumberFormat="1" applyFont="1" applyFill="1" applyBorder="1" applyAlignment="1" applyProtection="1">
      <alignment horizontal="center"/>
      <protection/>
    </xf>
    <xf numFmtId="49" fontId="12" fillId="4" borderId="14" xfId="0" applyNumberFormat="1" applyFont="1" applyFill="1" applyBorder="1" applyAlignment="1" applyProtection="1">
      <alignment horizontal="center"/>
      <protection/>
    </xf>
    <xf numFmtId="49" fontId="11" fillId="2" borderId="39" xfId="0" applyNumberFormat="1" applyFont="1" applyFill="1" applyBorder="1" applyAlignment="1" applyProtection="1">
      <alignment wrapText="1"/>
      <protection/>
    </xf>
    <xf numFmtId="0" fontId="11" fillId="2" borderId="40" xfId="0" applyFont="1" applyFill="1" applyBorder="1" applyAlignment="1" applyProtection="1">
      <alignment/>
      <protection/>
    </xf>
    <xf numFmtId="49" fontId="0" fillId="0" borderId="26" xfId="0" applyNumberFormat="1" applyFont="1" applyFill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49" fontId="12" fillId="4" borderId="0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49" fontId="12" fillId="4" borderId="1" xfId="0" applyNumberFormat="1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49" fontId="8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3" borderId="41" xfId="0" applyNumberFormat="1" applyFont="1" applyFill="1" applyBorder="1" applyAlignment="1" applyProtection="1">
      <alignment horizontal="right" textRotation="90" wrapText="1"/>
      <protection/>
    </xf>
    <xf numFmtId="0" fontId="2" fillId="7" borderId="42" xfId="0" applyFont="1" applyFill="1" applyBorder="1" applyAlignment="1" applyProtection="1">
      <alignment/>
      <protection locked="0"/>
    </xf>
    <xf numFmtId="0" fontId="2" fillId="7" borderId="31" xfId="0" applyFont="1" applyFill="1" applyBorder="1" applyAlignment="1" applyProtection="1">
      <alignment/>
      <protection locked="0"/>
    </xf>
    <xf numFmtId="0" fontId="2" fillId="7" borderId="43" xfId="0" applyFont="1" applyFill="1" applyBorder="1" applyAlignment="1" applyProtection="1">
      <alignment/>
      <protection locked="0"/>
    </xf>
    <xf numFmtId="0" fontId="2" fillId="7" borderId="44" xfId="0" applyFont="1" applyFill="1" applyBorder="1" applyAlignment="1" applyProtection="1">
      <alignment/>
      <protection/>
    </xf>
    <xf numFmtId="0" fontId="2" fillId="7" borderId="45" xfId="0" applyFont="1" applyFill="1" applyBorder="1" applyAlignment="1" applyProtection="1">
      <alignment/>
      <protection/>
    </xf>
    <xf numFmtId="0" fontId="2" fillId="7" borderId="45" xfId="0" applyFont="1" applyFill="1" applyBorder="1" applyAlignment="1" applyProtection="1">
      <alignment/>
      <protection locked="0"/>
    </xf>
    <xf numFmtId="0" fontId="8" fillId="8" borderId="32" xfId="0" applyFont="1" applyFill="1" applyBorder="1" applyAlignment="1" applyProtection="1">
      <alignment horizontal="center" wrapText="1"/>
      <protection/>
    </xf>
    <xf numFmtId="49" fontId="21" fillId="4" borderId="25" xfId="0" applyNumberFormat="1" applyFont="1" applyFill="1" applyBorder="1" applyAlignment="1" applyProtection="1">
      <alignment wrapText="1"/>
      <protection/>
    </xf>
    <xf numFmtId="0" fontId="6" fillId="4" borderId="10" xfId="0" applyFont="1" applyFill="1" applyBorder="1" applyAlignment="1">
      <alignment horizontal="left" vertical="center"/>
    </xf>
    <xf numFmtId="0" fontId="19" fillId="2" borderId="46" xfId="0" applyFont="1" applyFill="1" applyBorder="1" applyAlignment="1" applyProtection="1">
      <alignment horizontal="center" textRotation="90"/>
      <protection/>
    </xf>
    <xf numFmtId="0" fontId="19" fillId="2" borderId="41" xfId="0" applyFont="1" applyFill="1" applyBorder="1" applyAlignment="1" applyProtection="1">
      <alignment horizontal="center" textRotation="90"/>
      <protection/>
    </xf>
    <xf numFmtId="0" fontId="19" fillId="2" borderId="40" xfId="0" applyFont="1" applyFill="1" applyBorder="1" applyAlignment="1" applyProtection="1">
      <alignment horizontal="center" textRotation="90"/>
      <protection/>
    </xf>
    <xf numFmtId="172" fontId="22" fillId="4" borderId="0" xfId="0" applyNumberFormat="1" applyFont="1" applyFill="1" applyBorder="1" applyAlignment="1" applyProtection="1">
      <alignment horizontal="center" vertical="center"/>
      <protection/>
    </xf>
    <xf numFmtId="172" fontId="23" fillId="2" borderId="30" xfId="0" applyNumberFormat="1" applyFont="1" applyFill="1" applyBorder="1" applyAlignment="1" applyProtection="1">
      <alignment horizontal="center"/>
      <protection/>
    </xf>
    <xf numFmtId="172" fontId="2" fillId="5" borderId="29" xfId="0" applyNumberFormat="1" applyFont="1" applyFill="1" applyBorder="1" applyAlignment="1" applyProtection="1">
      <alignment vertical="top"/>
      <protection/>
    </xf>
    <xf numFmtId="0" fontId="11" fillId="2" borderId="47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20" fillId="5" borderId="0" xfId="17" applyFont="1" applyFill="1" applyBorder="1" applyAlignment="1" applyProtection="1">
      <alignment horizontal="center"/>
      <protection/>
    </xf>
    <xf numFmtId="0" fontId="24" fillId="4" borderId="13" xfId="17" applyFont="1" applyFill="1" applyBorder="1" applyProtection="1">
      <alignment/>
      <protection/>
    </xf>
    <xf numFmtId="0" fontId="8" fillId="0" borderId="0" xfId="17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4" borderId="13" xfId="17" applyFont="1" applyFill="1" applyBorder="1" applyAlignment="1" applyProtection="1">
      <alignment horizontal="center"/>
      <protection/>
    </xf>
    <xf numFmtId="0" fontId="8" fillId="3" borderId="48" xfId="17" applyFont="1" applyFill="1" applyBorder="1" applyAlignment="1" applyProtection="1">
      <alignment horizontal="center"/>
      <protection/>
    </xf>
    <xf numFmtId="0" fontId="8" fillId="3" borderId="40" xfId="17" applyFont="1" applyFill="1" applyBorder="1" applyAlignment="1" applyProtection="1">
      <alignment horizontal="center"/>
      <protection/>
    </xf>
    <xf numFmtId="0" fontId="8" fillId="3" borderId="49" xfId="17" applyFont="1" applyFill="1" applyBorder="1" applyAlignment="1" applyProtection="1">
      <alignment horizontal="center"/>
      <protection/>
    </xf>
    <xf numFmtId="0" fontId="8" fillId="0" borderId="0" xfId="17" applyFont="1" applyFill="1" applyBorder="1" applyAlignment="1" applyProtection="1">
      <alignment horizontal="center"/>
      <protection/>
    </xf>
    <xf numFmtId="0" fontId="8" fillId="3" borderId="22" xfId="17" applyFont="1" applyFill="1" applyBorder="1" applyAlignment="1" applyProtection="1">
      <alignment horizontal="center"/>
      <protection/>
    </xf>
    <xf numFmtId="0" fontId="8" fillId="3" borderId="24" xfId="17" applyFont="1" applyFill="1" applyBorder="1" applyAlignment="1" applyProtection="1">
      <alignment horizontal="center"/>
      <protection/>
    </xf>
    <xf numFmtId="0" fontId="8" fillId="3" borderId="50" xfId="17" applyFont="1" applyFill="1" applyBorder="1" applyAlignment="1" applyProtection="1">
      <alignment horizontal="center"/>
      <protection/>
    </xf>
    <xf numFmtId="0" fontId="23" fillId="4" borderId="13" xfId="17" applyFont="1" applyFill="1" applyBorder="1" applyAlignment="1" applyProtection="1">
      <alignment horizontal="right"/>
      <protection/>
    </xf>
    <xf numFmtId="1" fontId="8" fillId="7" borderId="12" xfId="17" applyNumberFormat="1" applyFont="1" applyFill="1" applyBorder="1" applyProtection="1">
      <alignment/>
      <protection/>
    </xf>
    <xf numFmtId="1" fontId="8" fillId="7" borderId="8" xfId="17" applyNumberFormat="1" applyFont="1" applyFill="1" applyBorder="1" applyProtection="1">
      <alignment/>
      <protection/>
    </xf>
    <xf numFmtId="186" fontId="8" fillId="7" borderId="11" xfId="17" applyNumberFormat="1" applyFont="1" applyFill="1" applyBorder="1" applyProtection="1">
      <alignment/>
      <protection/>
    </xf>
    <xf numFmtId="1" fontId="8" fillId="0" borderId="0" xfId="17" applyNumberFormat="1" applyFont="1" applyFill="1" applyBorder="1" applyProtection="1">
      <alignment/>
      <protection/>
    </xf>
    <xf numFmtId="186" fontId="8" fillId="7" borderId="44" xfId="17" applyNumberFormat="1" applyFont="1" applyFill="1" applyBorder="1" applyProtection="1">
      <alignment/>
      <protection/>
    </xf>
    <xf numFmtId="186" fontId="8" fillId="7" borderId="45" xfId="17" applyNumberFormat="1" applyFont="1" applyFill="1" applyBorder="1" applyProtection="1">
      <alignment/>
      <protection/>
    </xf>
    <xf numFmtId="186" fontId="8" fillId="7" borderId="4" xfId="17" applyNumberFormat="1" applyFont="1" applyFill="1" applyBorder="1" applyProtection="1">
      <alignment/>
      <protection/>
    </xf>
    <xf numFmtId="186" fontId="8" fillId="0" borderId="0" xfId="17" applyNumberFormat="1" applyFont="1" applyFill="1" applyBorder="1" applyProtection="1">
      <alignment/>
      <protection/>
    </xf>
    <xf numFmtId="1" fontId="8" fillId="7" borderId="27" xfId="17" applyNumberFormat="1" applyFont="1" applyFill="1" applyBorder="1" applyProtection="1">
      <alignment/>
      <protection/>
    </xf>
    <xf numFmtId="1" fontId="8" fillId="7" borderId="26" xfId="17" applyNumberFormat="1" applyFont="1" applyFill="1" applyBorder="1" applyProtection="1">
      <alignment/>
      <protection/>
    </xf>
    <xf numFmtId="186" fontId="8" fillId="7" borderId="37" xfId="17" applyNumberFormat="1" applyFont="1" applyFill="1" applyBorder="1" applyProtection="1">
      <alignment/>
      <protection/>
    </xf>
    <xf numFmtId="186" fontId="8" fillId="7" borderId="27" xfId="17" applyNumberFormat="1" applyFont="1" applyFill="1" applyBorder="1" applyProtection="1">
      <alignment/>
      <protection/>
    </xf>
    <xf numFmtId="186" fontId="8" fillId="7" borderId="51" xfId="17" applyNumberFormat="1" applyFont="1" applyFill="1" applyBorder="1" applyProtection="1">
      <alignment/>
      <protection/>
    </xf>
    <xf numFmtId="1" fontId="8" fillId="7" borderId="22" xfId="17" applyNumberFormat="1" applyFont="1" applyFill="1" applyBorder="1" applyProtection="1">
      <alignment/>
      <protection/>
    </xf>
    <xf numFmtId="1" fontId="8" fillId="7" borderId="23" xfId="17" applyNumberFormat="1" applyFont="1" applyFill="1" applyBorder="1" applyProtection="1">
      <alignment/>
      <protection/>
    </xf>
    <xf numFmtId="186" fontId="8" fillId="7" borderId="24" xfId="17" applyNumberFormat="1" applyFont="1" applyFill="1" applyBorder="1" applyProtection="1">
      <alignment/>
      <protection/>
    </xf>
    <xf numFmtId="186" fontId="8" fillId="7" borderId="52" xfId="17" applyNumberFormat="1" applyFont="1" applyFill="1" applyBorder="1" applyProtection="1">
      <alignment/>
      <protection/>
    </xf>
    <xf numFmtId="0" fontId="8" fillId="4" borderId="14" xfId="17" applyFont="1" applyFill="1" applyBorder="1" applyAlignment="1" applyProtection="1">
      <alignment horizontal="center"/>
      <protection/>
    </xf>
    <xf numFmtId="1" fontId="23" fillId="4" borderId="31" xfId="17" applyNumberFormat="1" applyFont="1" applyFill="1" applyBorder="1" applyProtection="1">
      <alignment/>
      <protection/>
    </xf>
    <xf numFmtId="186" fontId="23" fillId="4" borderId="31" xfId="17" applyNumberFormat="1" applyFont="1" applyFill="1" applyBorder="1" applyProtection="1">
      <alignment/>
      <protection/>
    </xf>
    <xf numFmtId="186" fontId="23" fillId="0" borderId="0" xfId="17" applyNumberFormat="1" applyFont="1" applyFill="1" applyBorder="1" applyProtection="1">
      <alignment/>
      <protection/>
    </xf>
    <xf numFmtId="186" fontId="8" fillId="7" borderId="26" xfId="17" applyNumberFormat="1" applyFont="1" applyFill="1" applyBorder="1" applyProtection="1">
      <alignment/>
      <protection/>
    </xf>
    <xf numFmtId="186" fontId="23" fillId="4" borderId="22" xfId="17" applyNumberFormat="1" applyFont="1" applyFill="1" applyBorder="1" applyProtection="1">
      <alignment/>
      <protection/>
    </xf>
    <xf numFmtId="186" fontId="8" fillId="7" borderId="31" xfId="17" applyNumberFormat="1" applyFont="1" applyFill="1" applyBorder="1" applyProtection="1">
      <alignment/>
      <protection/>
    </xf>
    <xf numFmtId="186" fontId="8" fillId="7" borderId="53" xfId="17" applyNumberFormat="1" applyFont="1" applyFill="1" applyBorder="1" applyProtection="1">
      <alignment/>
      <protection/>
    </xf>
    <xf numFmtId="0" fontId="8" fillId="3" borderId="52" xfId="17" applyFont="1" applyFill="1" applyBorder="1" applyAlignment="1" applyProtection="1">
      <alignment horizontal="center"/>
      <protection/>
    </xf>
    <xf numFmtId="0" fontId="8" fillId="3" borderId="52" xfId="17" applyFont="1" applyFill="1" applyBorder="1" applyProtection="1">
      <alignment/>
      <protection/>
    </xf>
    <xf numFmtId="0" fontId="8" fillId="3" borderId="52" xfId="0" applyFont="1" applyFill="1" applyBorder="1" applyAlignment="1" applyProtection="1">
      <alignment wrapText="1"/>
      <protection/>
    </xf>
    <xf numFmtId="0" fontId="15" fillId="2" borderId="10" xfId="17" applyFont="1" applyFill="1" applyBorder="1" applyAlignment="1" applyProtection="1">
      <alignment horizontal="left"/>
      <protection/>
    </xf>
    <xf numFmtId="0" fontId="22" fillId="4" borderId="13" xfId="17" applyFont="1" applyFill="1" applyBorder="1" applyAlignment="1" applyProtection="1">
      <alignment horizontal="center" vertical="center"/>
      <protection/>
    </xf>
    <xf numFmtId="186" fontId="23" fillId="4" borderId="36" xfId="17" applyNumberFormat="1" applyFont="1" applyFill="1" applyBorder="1" applyProtection="1">
      <alignment/>
      <protection/>
    </xf>
    <xf numFmtId="186" fontId="8" fillId="7" borderId="42" xfId="17" applyNumberFormat="1" applyFont="1" applyFill="1" applyBorder="1" applyProtection="1">
      <alignment/>
      <protection/>
    </xf>
    <xf numFmtId="186" fontId="8" fillId="7" borderId="34" xfId="17" applyNumberFormat="1" applyFont="1" applyFill="1" applyBorder="1" applyProtection="1">
      <alignment/>
      <protection/>
    </xf>
    <xf numFmtId="186" fontId="8" fillId="7" borderId="12" xfId="17" applyNumberFormat="1" applyFont="1" applyFill="1" applyBorder="1" applyProtection="1">
      <alignment/>
      <protection/>
    </xf>
    <xf numFmtId="186" fontId="8" fillId="7" borderId="8" xfId="17" applyNumberFormat="1" applyFont="1" applyFill="1" applyBorder="1" applyProtection="1">
      <alignment/>
      <protection/>
    </xf>
    <xf numFmtId="186" fontId="23" fillId="4" borderId="23" xfId="17" applyNumberFormat="1" applyFont="1" applyFill="1" applyBorder="1" applyProtection="1">
      <alignment/>
      <protection/>
    </xf>
    <xf numFmtId="186" fontId="23" fillId="4" borderId="24" xfId="17" applyNumberFormat="1" applyFont="1" applyFill="1" applyBorder="1" applyProtection="1">
      <alignment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8" fillId="3" borderId="21" xfId="17" applyFont="1" applyFill="1" applyBorder="1" applyAlignment="1" applyProtection="1">
      <alignment horizontal="center"/>
      <protection/>
    </xf>
    <xf numFmtId="186" fontId="8" fillId="7" borderId="54" xfId="17" applyNumberFormat="1" applyFont="1" applyFill="1" applyBorder="1" applyProtection="1">
      <alignment/>
      <protection/>
    </xf>
    <xf numFmtId="0" fontId="32" fillId="3" borderId="54" xfId="0" applyFont="1" applyFill="1" applyBorder="1" applyAlignment="1">
      <alignment horizontal="center" vertical="top"/>
    </xf>
    <xf numFmtId="172" fontId="32" fillId="6" borderId="25" xfId="0" applyNumberFormat="1" applyFont="1" applyFill="1" applyBorder="1" applyAlignment="1" applyProtection="1">
      <alignment horizontal="left" vertical="top"/>
      <protection locked="0"/>
    </xf>
    <xf numFmtId="0" fontId="32" fillId="6" borderId="25" xfId="0" applyFont="1" applyFill="1" applyBorder="1" applyAlignment="1" applyProtection="1">
      <alignment horizontal="left" vertical="top" wrapText="1"/>
      <protection locked="0"/>
    </xf>
    <xf numFmtId="0" fontId="32" fillId="6" borderId="25" xfId="0" applyFont="1" applyFill="1" applyBorder="1" applyAlignment="1" applyProtection="1">
      <alignment horizontal="left" vertical="top"/>
      <protection locked="0"/>
    </xf>
    <xf numFmtId="49" fontId="32" fillId="6" borderId="25" xfId="0" applyNumberFormat="1" applyFont="1" applyFill="1" applyBorder="1" applyAlignment="1" applyProtection="1">
      <alignment horizontal="left" vertical="top"/>
      <protection locked="0"/>
    </xf>
    <xf numFmtId="0" fontId="32" fillId="6" borderId="25" xfId="0" applyFont="1" applyFill="1" applyBorder="1" applyAlignment="1">
      <alignment horizontal="left" vertical="top"/>
    </xf>
    <xf numFmtId="20" fontId="32" fillId="6" borderId="25" xfId="0" applyNumberFormat="1" applyFont="1" applyFill="1" applyBorder="1" applyAlignment="1">
      <alignment horizontal="left" vertical="top"/>
    </xf>
    <xf numFmtId="20" fontId="32" fillId="6" borderId="25" xfId="0" applyNumberFormat="1" applyFont="1" applyFill="1" applyBorder="1" applyAlignment="1" applyProtection="1">
      <alignment horizontal="left" vertical="top"/>
      <protection locked="0"/>
    </xf>
    <xf numFmtId="0" fontId="32" fillId="6" borderId="55" xfId="0" applyFont="1" applyFill="1" applyBorder="1" applyAlignment="1" applyProtection="1">
      <alignment horizontal="left" vertical="top" wrapText="1"/>
      <protection locked="0"/>
    </xf>
    <xf numFmtId="20" fontId="32" fillId="6" borderId="16" xfId="0" applyNumberFormat="1" applyFont="1" applyFill="1" applyBorder="1" applyAlignment="1">
      <alignment horizontal="left" vertical="top"/>
    </xf>
    <xf numFmtId="49" fontId="31" fillId="7" borderId="17" xfId="0" applyNumberFormat="1" applyFont="1" applyFill="1" applyBorder="1" applyAlignment="1" applyProtection="1">
      <alignment wrapText="1"/>
      <protection locked="0"/>
    </xf>
    <xf numFmtId="172" fontId="9" fillId="2" borderId="13" xfId="0" applyNumberFormat="1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/>
      <protection/>
    </xf>
    <xf numFmtId="0" fontId="26" fillId="3" borderId="0" xfId="0" applyFont="1" applyFill="1" applyBorder="1" applyAlignment="1" applyProtection="1">
      <alignment/>
      <protection/>
    </xf>
    <xf numFmtId="0" fontId="2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8" fillId="3" borderId="12" xfId="17" applyFont="1" applyFill="1" applyBorder="1" applyAlignment="1" applyProtection="1">
      <alignment horizontal="center" wrapText="1"/>
      <protection/>
    </xf>
    <xf numFmtId="0" fontId="8" fillId="3" borderId="11" xfId="17" applyFont="1" applyFill="1" applyBorder="1" applyAlignment="1" applyProtection="1">
      <alignment horizontal="center" wrapText="1"/>
      <protection/>
    </xf>
    <xf numFmtId="0" fontId="8" fillId="3" borderId="27" xfId="17" applyFont="1" applyFill="1" applyBorder="1" applyAlignment="1" applyProtection="1">
      <alignment horizontal="center" wrapText="1"/>
      <protection/>
    </xf>
    <xf numFmtId="0" fontId="8" fillId="3" borderId="37" xfId="17" applyFont="1" applyFill="1" applyBorder="1" applyAlignment="1" applyProtection="1">
      <alignment horizontal="center" wrapText="1"/>
      <protection/>
    </xf>
    <xf numFmtId="0" fontId="27" fillId="2" borderId="28" xfId="17" applyFont="1" applyFill="1" applyBorder="1" applyAlignment="1" applyProtection="1">
      <alignment horizontal="left" vertical="center"/>
      <protection/>
    </xf>
    <xf numFmtId="0" fontId="28" fillId="0" borderId="10" xfId="0" applyFont="1" applyBorder="1" applyAlignment="1" applyProtection="1">
      <alignment horizontal="left" vertical="center"/>
      <protection/>
    </xf>
    <xf numFmtId="0" fontId="8" fillId="3" borderId="27" xfId="17" applyFont="1" applyFill="1" applyBorder="1" applyAlignment="1" applyProtection="1">
      <alignment horizontal="center"/>
      <protection/>
    </xf>
    <xf numFmtId="0" fontId="8" fillId="3" borderId="8" xfId="17" applyFont="1" applyFill="1" applyBorder="1" applyAlignment="1" applyProtection="1">
      <alignment horizontal="center" wrapText="1"/>
      <protection/>
    </xf>
    <xf numFmtId="0" fontId="8" fillId="3" borderId="26" xfId="17" applyFont="1" applyFill="1" applyBorder="1" applyAlignment="1" applyProtection="1">
      <alignment horizontal="center"/>
      <protection/>
    </xf>
    <xf numFmtId="0" fontId="8" fillId="3" borderId="37" xfId="0" applyFont="1" applyFill="1" applyBorder="1" applyAlignment="1" applyProtection="1">
      <alignment horizontal="center" wrapText="1"/>
      <protection/>
    </xf>
    <xf numFmtId="0" fontId="8" fillId="3" borderId="4" xfId="17" applyFont="1" applyFill="1" applyBorder="1" applyAlignment="1" applyProtection="1">
      <alignment horizontal="center" wrapText="1"/>
      <protection/>
    </xf>
    <xf numFmtId="0" fontId="8" fillId="3" borderId="51" xfId="17" applyFont="1" applyFill="1" applyBorder="1" applyAlignment="1" applyProtection="1">
      <alignment horizontal="center" wrapText="1"/>
      <protection/>
    </xf>
    <xf numFmtId="0" fontId="8" fillId="3" borderId="48" xfId="17" applyFont="1" applyFill="1" applyBorder="1" applyAlignment="1" applyProtection="1">
      <alignment horizontal="center" wrapText="1"/>
      <protection/>
    </xf>
    <xf numFmtId="0" fontId="8" fillId="3" borderId="49" xfId="17" applyFont="1" applyFill="1" applyBorder="1" applyAlignment="1" applyProtection="1">
      <alignment horizontal="center" wrapText="1"/>
      <protection/>
    </xf>
    <xf numFmtId="0" fontId="24" fillId="5" borderId="0" xfId="17" applyFont="1" applyFill="1" applyBorder="1" applyAlignment="1" applyProtection="1">
      <alignment/>
      <protection/>
    </xf>
    <xf numFmtId="0" fontId="8" fillId="3" borderId="4" xfId="17" applyFont="1" applyFill="1" applyBorder="1" applyAlignment="1" applyProtection="1">
      <alignment horizontal="center"/>
      <protection/>
    </xf>
    <xf numFmtId="0" fontId="8" fillId="3" borderId="51" xfId="17" applyFont="1" applyFill="1" applyBorder="1" applyAlignment="1" applyProtection="1">
      <alignment horizontal="center"/>
      <protection/>
    </xf>
    <xf numFmtId="0" fontId="8" fillId="3" borderId="50" xfId="17" applyFont="1" applyFill="1" applyBorder="1" applyAlignment="1" applyProtection="1">
      <alignment horizontal="center"/>
      <protection/>
    </xf>
    <xf numFmtId="0" fontId="8" fillId="3" borderId="51" xfId="0" applyFont="1" applyFill="1" applyBorder="1" applyAlignment="1" applyProtection="1">
      <alignment horizontal="center" wrapText="1"/>
      <protection/>
    </xf>
    <xf numFmtId="0" fontId="8" fillId="3" borderId="50" xfId="0" applyFont="1" applyFill="1" applyBorder="1" applyAlignment="1" applyProtection="1">
      <alignment horizontal="center" wrapText="1"/>
      <protection/>
    </xf>
    <xf numFmtId="0" fontId="29" fillId="5" borderId="1" xfId="17" applyFont="1" applyFill="1" applyBorder="1" applyAlignment="1" applyProtection="1">
      <alignment horizontal="center"/>
      <protection/>
    </xf>
    <xf numFmtId="0" fontId="30" fillId="0" borderId="1" xfId="0" applyFont="1" applyBorder="1" applyAlignment="1">
      <alignment horizontal="center"/>
    </xf>
    <xf numFmtId="0" fontId="8" fillId="3" borderId="28" xfId="17" applyFont="1" applyFill="1" applyBorder="1" applyAlignment="1" applyProtection="1">
      <alignment horizontal="center" wrapText="1"/>
      <protection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3" borderId="56" xfId="17" applyFont="1" applyFill="1" applyBorder="1" applyAlignment="1" applyProtection="1">
      <alignment horizontal="center" wrapText="1"/>
      <protection/>
    </xf>
    <xf numFmtId="0" fontId="8" fillId="0" borderId="5" xfId="0" applyFont="1" applyBorder="1" applyAlignment="1">
      <alignment horizontal="center" wrapText="1"/>
    </xf>
    <xf numFmtId="0" fontId="8" fillId="3" borderId="28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50" xfId="17" applyFont="1" applyFill="1" applyBorder="1" applyAlignment="1" applyProtection="1">
      <alignment horizontal="center" wrapText="1"/>
      <protection/>
    </xf>
    <xf numFmtId="0" fontId="0" fillId="0" borderId="5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49" fontId="2" fillId="5" borderId="56" xfId="0" applyNumberFormat="1" applyFont="1" applyFill="1" applyBorder="1" applyAlignment="1" applyProtection="1">
      <alignment horizontal="right" wrapText="1"/>
      <protection/>
    </xf>
    <xf numFmtId="0" fontId="0" fillId="5" borderId="5" xfId="0" applyFill="1" applyBorder="1" applyAlignment="1" applyProtection="1">
      <alignment horizontal="right" wrapText="1"/>
      <protection/>
    </xf>
    <xf numFmtId="0" fontId="13" fillId="2" borderId="2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</cellXfs>
  <cellStyles count="9">
    <cellStyle name="Normal" xfId="0"/>
    <cellStyle name="Followed Hyperlink" xfId="15"/>
    <cellStyle name="Hyperlink" xfId="16"/>
    <cellStyle name="normální_repreform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Závody OB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tydny!$AK$4:$AK$55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2.7333333333333334</c:v>
                </c:pt>
                <c:pt idx="21">
                  <c:v>0</c:v>
                </c:pt>
                <c:pt idx="22">
                  <c:v>0.7833333333333333</c:v>
                </c:pt>
                <c:pt idx="23">
                  <c:v>2.0166666666666666</c:v>
                </c:pt>
                <c:pt idx="24">
                  <c:v>0.4666666666666667</c:v>
                </c:pt>
                <c:pt idx="25">
                  <c:v>0</c:v>
                </c:pt>
                <c:pt idx="26">
                  <c:v>0.6</c:v>
                </c:pt>
                <c:pt idx="27">
                  <c:v>0</c:v>
                </c:pt>
                <c:pt idx="28">
                  <c:v>0</c:v>
                </c:pt>
                <c:pt idx="29">
                  <c:v>1.85</c:v>
                </c:pt>
                <c:pt idx="30">
                  <c:v>0</c:v>
                </c:pt>
                <c:pt idx="31">
                  <c:v>2.4833333333333334</c:v>
                </c:pt>
                <c:pt idx="32">
                  <c:v>0.5833333333333334</c:v>
                </c:pt>
                <c:pt idx="33">
                  <c:v>0</c:v>
                </c:pt>
                <c:pt idx="34">
                  <c:v>2.0166666666666666</c:v>
                </c:pt>
                <c:pt idx="35">
                  <c:v>0</c:v>
                </c:pt>
                <c:pt idx="36">
                  <c:v>0</c:v>
                </c:pt>
                <c:pt idx="37">
                  <c:v>3.1166666666666667</c:v>
                </c:pt>
                <c:pt idx="38">
                  <c:v>0</c:v>
                </c:pt>
                <c:pt idx="39">
                  <c:v>0.5166666666666667</c:v>
                </c:pt>
                <c:pt idx="40">
                  <c:v>3.7666666666666666</c:v>
                </c:pt>
                <c:pt idx="41">
                  <c:v>4.45</c:v>
                </c:pt>
                <c:pt idx="42">
                  <c:v>1.1833333333333333</c:v>
                </c:pt>
                <c:pt idx="43">
                  <c:v>0.9166666666666666</c:v>
                </c:pt>
                <c:pt idx="44">
                  <c:v>0.9666666666666667</c:v>
                </c:pt>
                <c:pt idx="45">
                  <c:v>0.9833333333333333</c:v>
                </c:pt>
                <c:pt idx="46">
                  <c:v>0</c:v>
                </c:pt>
                <c:pt idx="47">
                  <c:v>0</c:v>
                </c:pt>
                <c:pt idx="48">
                  <c:v>0.6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v>Mapa rychle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tydny!$AO$4:$AO$55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1.0333333333333334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0.9166666666666666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0.8666666666666667</c:v>
                </c:pt>
                <c:pt idx="15">
                  <c:v>0</c:v>
                </c:pt>
                <c:pt idx="16">
                  <c:v>0.3333333333333333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0.8333333333333334</c:v>
                </c:pt>
                <c:pt idx="21">
                  <c:v>1.1666666666666667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2.6666666666666665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0.95</c:v>
                </c:pt>
                <c:pt idx="33">
                  <c:v>0</c:v>
                </c:pt>
                <c:pt idx="34">
                  <c:v>1.15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1.45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v>Mapa pomalu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tydny!$AP$4:$AP$55</c:f>
              <c:numCache>
                <c:ptCount val="52"/>
                <c:pt idx="0">
                  <c:v>0</c:v>
                </c:pt>
                <c:pt idx="1">
                  <c:v>1.1666666666666667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1.5833333333333333</c:v>
                </c:pt>
                <c:pt idx="7">
                  <c:v>0</c:v>
                </c:pt>
                <c:pt idx="8">
                  <c:v>0</c:v>
                </c:pt>
                <c:pt idx="9">
                  <c:v>0.9166666666666666</c:v>
                </c:pt>
                <c:pt idx="10">
                  <c:v>0</c:v>
                </c:pt>
                <c:pt idx="11">
                  <c:v>1.3333333333333333</c:v>
                </c:pt>
                <c:pt idx="12">
                  <c:v>2.25</c:v>
                </c:pt>
                <c:pt idx="13">
                  <c:v>1.25</c:v>
                </c:pt>
                <c:pt idx="14">
                  <c:v>1.6666666666666667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4.666666666666667</c:v>
                </c:pt>
                <c:pt idx="21">
                  <c:v>3.7666666666666666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</c:v>
                </c:pt>
                <c:pt idx="27">
                  <c:v>0.8333333333333334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1.5</c:v>
                </c:pt>
                <c:pt idx="33">
                  <c:v>1</c:v>
                </c:pt>
                <c:pt idx="34">
                  <c:v>3.95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3.2333333333333334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1.2166666666666666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v>Závody běh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tydny!$AJ$4:$AJ$55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0.16666666666666666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v>Běh rychle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tydny!$AL$4:$AL$55</c:f>
              <c:numCache>
                <c:ptCount val="52"/>
                <c:pt idx="0">
                  <c:v>0.3</c:v>
                </c:pt>
                <c:pt idx="1">
                  <c:v>0.8666666666666667</c:v>
                </c:pt>
                <c:pt idx="2">
                  <c:v>0.35</c:v>
                </c:pt>
                <c:pt idx="3">
                  <c:v>0.3</c:v>
                </c:pt>
                <c:pt idx="4">
                  <c:v>0.35</c:v>
                </c:pt>
                <c:pt idx="5">
                  <c:v>0.2833333333333333</c:v>
                </c:pt>
                <c:pt idx="6">
                  <c:v>0.3333333333333333</c:v>
                </c:pt>
                <c:pt idx="7">
                  <c:v>0</c:v>
                </c:pt>
                <c:pt idx="8">
                  <c:v>0.3</c:v>
                </c:pt>
                <c:pt idx="9">
                  <c:v>0.6166666666666667</c:v>
                </c:pt>
                <c:pt idx="10">
                  <c:v>0</c:v>
                </c:pt>
                <c:pt idx="11">
                  <c:v>0.7833333333333333</c:v>
                </c:pt>
                <c:pt idx="12">
                  <c:v>0.15</c:v>
                </c:pt>
                <c:pt idx="13">
                  <c:v>0.4</c:v>
                </c:pt>
                <c:pt idx="14">
                  <c:v>0.3333333333333333</c:v>
                </c:pt>
                <c:pt idx="15">
                  <c:v>0.15</c:v>
                </c:pt>
                <c:pt idx="16">
                  <c:v>0</c:v>
                </c:pt>
                <c:pt idx="17">
                  <c:v>0</c:v>
                </c:pt>
                <c:pt idx="18">
                  <c:v>0.2833333333333333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0.36666666666666664</c:v>
                </c:pt>
                <c:pt idx="23">
                  <c:v>0</c:v>
                </c:pt>
                <c:pt idx="24">
                  <c:v>0.38333333333333336</c:v>
                </c:pt>
                <c:pt idx="25">
                  <c:v>0.2</c:v>
                </c:pt>
                <c:pt idx="26">
                  <c:v>0.35</c:v>
                </c:pt>
                <c:pt idx="27">
                  <c:v>0.75</c:v>
                </c:pt>
                <c:pt idx="28">
                  <c:v>0</c:v>
                </c:pt>
                <c:pt idx="29">
                  <c:v>0.38333333333333336</c:v>
                </c:pt>
                <c:pt idx="30">
                  <c:v>0.4</c:v>
                </c:pt>
                <c:pt idx="31">
                  <c:v>0.13333333333333333</c:v>
                </c:pt>
                <c:pt idx="32">
                  <c:v>0.3</c:v>
                </c:pt>
                <c:pt idx="33">
                  <c:v>0.6333333333333333</c:v>
                </c:pt>
                <c:pt idx="34">
                  <c:v>0</c:v>
                </c:pt>
                <c:pt idx="35">
                  <c:v>0</c:v>
                </c:pt>
                <c:pt idx="36">
                  <c:v>0.15</c:v>
                </c:pt>
                <c:pt idx="37">
                  <c:v>0.08333333333333333</c:v>
                </c:pt>
                <c:pt idx="38">
                  <c:v>0.4666666666666667</c:v>
                </c:pt>
                <c:pt idx="39">
                  <c:v>0.03333333333333333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0.25</c:v>
                </c:pt>
                <c:pt idx="49">
                  <c:v>0.4166666666666667</c:v>
                </c:pt>
                <c:pt idx="50">
                  <c:v>0.3333333333333333</c:v>
                </c:pt>
                <c:pt idx="51">
                  <c:v>0.75</c:v>
                </c:pt>
              </c:numCache>
            </c:numRef>
          </c:val>
        </c:ser>
        <c:ser>
          <c:idx val="5"/>
          <c:order val="5"/>
          <c:tx>
            <c:v>Běh svižně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tydny!$AM$4:$AM$55</c:f>
              <c:numCache>
                <c:ptCount val="52"/>
                <c:pt idx="0">
                  <c:v>0</c:v>
                </c:pt>
                <c:pt idx="1">
                  <c:v>0.06666666666666667</c:v>
                </c:pt>
                <c:pt idx="2">
                  <c:v>0</c:v>
                </c:pt>
                <c:pt idx="3">
                  <c:v>0</c:v>
                </c:pt>
                <c:pt idx="4">
                  <c:v>0.55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0.5833333333333334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0.8666666666666667</c:v>
                </c:pt>
                <c:pt idx="51">
                  <c:v>0.16666666666666666</c:v>
                </c:pt>
              </c:numCache>
            </c:numRef>
          </c:val>
        </c:ser>
        <c:ser>
          <c:idx val="6"/>
          <c:order val="6"/>
          <c:tx>
            <c:v>Běh volně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tydny!$AN$4:$AN$55</c:f>
              <c:numCache>
                <c:ptCount val="52"/>
                <c:pt idx="0">
                  <c:v>4.25</c:v>
                </c:pt>
                <c:pt idx="1">
                  <c:v>4.25</c:v>
                </c:pt>
                <c:pt idx="2">
                  <c:v>2.783333333333333</c:v>
                </c:pt>
                <c:pt idx="3">
                  <c:v>3.25</c:v>
                </c:pt>
                <c:pt idx="4">
                  <c:v>0.8666666666666667</c:v>
                </c:pt>
                <c:pt idx="5">
                  <c:v>0.4</c:v>
                </c:pt>
                <c:pt idx="6">
                  <c:v>2.8333333333333335</c:v>
                </c:pt>
                <c:pt idx="7">
                  <c:v>0.5</c:v>
                </c:pt>
                <c:pt idx="8">
                  <c:v>2.966666666666667</c:v>
                </c:pt>
                <c:pt idx="9">
                  <c:v>3.6</c:v>
                </c:pt>
                <c:pt idx="10">
                  <c:v>3.8333333333333335</c:v>
                </c:pt>
                <c:pt idx="11">
                  <c:v>1.4166666666666667</c:v>
                </c:pt>
                <c:pt idx="12">
                  <c:v>2.566666666666667</c:v>
                </c:pt>
                <c:pt idx="13">
                  <c:v>2.3666666666666667</c:v>
                </c:pt>
                <c:pt idx="14">
                  <c:v>2.466666666666667</c:v>
                </c:pt>
                <c:pt idx="15">
                  <c:v>2.816666666666667</c:v>
                </c:pt>
                <c:pt idx="16">
                  <c:v>2.933333333333333</c:v>
                </c:pt>
                <c:pt idx="17">
                  <c:v>0.2</c:v>
                </c:pt>
                <c:pt idx="18">
                  <c:v>4.25</c:v>
                </c:pt>
                <c:pt idx="19">
                  <c:v>0.5</c:v>
                </c:pt>
                <c:pt idx="20">
                  <c:v>1.6166666666666667</c:v>
                </c:pt>
                <c:pt idx="21">
                  <c:v>1.8833333333333333</c:v>
                </c:pt>
                <c:pt idx="22">
                  <c:v>2.5833333333333335</c:v>
                </c:pt>
                <c:pt idx="23">
                  <c:v>2.8666666666666667</c:v>
                </c:pt>
                <c:pt idx="24">
                  <c:v>1.1666666666666667</c:v>
                </c:pt>
                <c:pt idx="25">
                  <c:v>5.833333333333333</c:v>
                </c:pt>
                <c:pt idx="26">
                  <c:v>2.6666666666666665</c:v>
                </c:pt>
                <c:pt idx="27">
                  <c:v>1.3333333333333333</c:v>
                </c:pt>
                <c:pt idx="28">
                  <c:v>1.7833333333333334</c:v>
                </c:pt>
                <c:pt idx="29">
                  <c:v>3.816666666666667</c:v>
                </c:pt>
                <c:pt idx="30">
                  <c:v>3.4166666666666665</c:v>
                </c:pt>
                <c:pt idx="31">
                  <c:v>1.6666666666666667</c:v>
                </c:pt>
                <c:pt idx="32">
                  <c:v>2.0833333333333335</c:v>
                </c:pt>
                <c:pt idx="33">
                  <c:v>3.75</c:v>
                </c:pt>
                <c:pt idx="34">
                  <c:v>1.6666666666666667</c:v>
                </c:pt>
                <c:pt idx="35">
                  <c:v>7.833333333333333</c:v>
                </c:pt>
                <c:pt idx="36">
                  <c:v>1.75</c:v>
                </c:pt>
                <c:pt idx="37">
                  <c:v>2.4166666666666665</c:v>
                </c:pt>
                <c:pt idx="38">
                  <c:v>2.9166666666666665</c:v>
                </c:pt>
                <c:pt idx="39">
                  <c:v>0.8166666666666667</c:v>
                </c:pt>
                <c:pt idx="40">
                  <c:v>0.9666666666666667</c:v>
                </c:pt>
                <c:pt idx="41">
                  <c:v>0.26666666666666666</c:v>
                </c:pt>
                <c:pt idx="42">
                  <c:v>0.2</c:v>
                </c:pt>
                <c:pt idx="43">
                  <c:v>0.6166666666666667</c:v>
                </c:pt>
                <c:pt idx="44">
                  <c:v>0.7833333333333333</c:v>
                </c:pt>
                <c:pt idx="45">
                  <c:v>0.8666666666666667</c:v>
                </c:pt>
                <c:pt idx="46">
                  <c:v>0</c:v>
                </c:pt>
                <c:pt idx="47">
                  <c:v>2.1666666666666665</c:v>
                </c:pt>
                <c:pt idx="48">
                  <c:v>3.5833333333333335</c:v>
                </c:pt>
                <c:pt idx="49">
                  <c:v>2.6</c:v>
                </c:pt>
                <c:pt idx="50">
                  <c:v>4.166666666666667</c:v>
                </c:pt>
                <c:pt idx="51">
                  <c:v>4.75</c:v>
                </c:pt>
              </c:numCache>
            </c:numRef>
          </c:val>
        </c:ser>
        <c:ser>
          <c:idx val="7"/>
          <c:order val="7"/>
          <c:tx>
            <c:v>Posilování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tydny!$AQ$4:$AQ$55</c:f>
              <c:numCache>
                <c:ptCount val="52"/>
                <c:pt idx="0">
                  <c:v>0.75</c:v>
                </c:pt>
                <c:pt idx="1">
                  <c:v>0.25</c:v>
                </c:pt>
                <c:pt idx="2">
                  <c:v>0.8833333333333333</c:v>
                </c:pt>
                <c:pt idx="3">
                  <c:v>0.5</c:v>
                </c:pt>
                <c:pt idx="4">
                  <c:v>0.25</c:v>
                </c:pt>
                <c:pt idx="5">
                  <c:v>0.75</c:v>
                </c:pt>
                <c:pt idx="6">
                  <c:v>0.6666666666666666</c:v>
                </c:pt>
                <c:pt idx="7">
                  <c:v>0.3333333333333333</c:v>
                </c:pt>
                <c:pt idx="8">
                  <c:v>0.5</c:v>
                </c:pt>
                <c:pt idx="9">
                  <c:v>0.3333333333333333</c:v>
                </c:pt>
                <c:pt idx="10">
                  <c:v>0.75</c:v>
                </c:pt>
                <c:pt idx="11">
                  <c:v>0.3333333333333333</c:v>
                </c:pt>
                <c:pt idx="12">
                  <c:v>0.3333333333333333</c:v>
                </c:pt>
                <c:pt idx="13">
                  <c:v>0</c:v>
                </c:pt>
                <c:pt idx="14">
                  <c:v>1.1666666666666667</c:v>
                </c:pt>
                <c:pt idx="15">
                  <c:v>0</c:v>
                </c:pt>
                <c:pt idx="16">
                  <c:v>0.4166666666666667</c:v>
                </c:pt>
                <c:pt idx="17">
                  <c:v>0</c:v>
                </c:pt>
                <c:pt idx="18">
                  <c:v>0</c:v>
                </c:pt>
                <c:pt idx="19">
                  <c:v>0.25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0.6666666666666666</c:v>
                </c:pt>
                <c:pt idx="24">
                  <c:v>0.3333333333333333</c:v>
                </c:pt>
                <c:pt idx="25">
                  <c:v>1.45</c:v>
                </c:pt>
                <c:pt idx="26">
                  <c:v>0</c:v>
                </c:pt>
                <c:pt idx="27">
                  <c:v>0</c:v>
                </c:pt>
                <c:pt idx="28">
                  <c:v>0.3333333333333333</c:v>
                </c:pt>
                <c:pt idx="29">
                  <c:v>0.4166666666666667</c:v>
                </c:pt>
                <c:pt idx="30">
                  <c:v>0.25</c:v>
                </c:pt>
                <c:pt idx="31">
                  <c:v>0.08333333333333333</c:v>
                </c:pt>
                <c:pt idx="32">
                  <c:v>0</c:v>
                </c:pt>
                <c:pt idx="33">
                  <c:v>0.75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0.08333333333333333</c:v>
                </c:pt>
                <c:pt idx="38">
                  <c:v>0.08333333333333333</c:v>
                </c:pt>
                <c:pt idx="39">
                  <c:v>0.16666666666666666</c:v>
                </c:pt>
                <c:pt idx="40">
                  <c:v>0.08333333333333333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0.43333333333333335</c:v>
                </c:pt>
                <c:pt idx="45">
                  <c:v>0.6833333333333333</c:v>
                </c:pt>
                <c:pt idx="46">
                  <c:v>0</c:v>
                </c:pt>
                <c:pt idx="47">
                  <c:v>0.43333333333333335</c:v>
                </c:pt>
                <c:pt idx="48">
                  <c:v>0.3333333333333333</c:v>
                </c:pt>
                <c:pt idx="49">
                  <c:v>0.5</c:v>
                </c:pt>
                <c:pt idx="50">
                  <c:v>0.8333333333333334</c:v>
                </c:pt>
                <c:pt idx="51">
                  <c:v>0.9166666666666666</c:v>
                </c:pt>
              </c:numCache>
            </c:numRef>
          </c:val>
        </c:ser>
        <c:ser>
          <c:idx val="8"/>
          <c:order val="8"/>
          <c:tx>
            <c:v>Lyže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tydny!$AR$4:$AR$55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3.75</c:v>
                </c:pt>
                <c:pt idx="3">
                  <c:v>5.916666666666667</c:v>
                </c:pt>
                <c:pt idx="4">
                  <c:v>5.75</c:v>
                </c:pt>
                <c:pt idx="5">
                  <c:v>9.666666666666666</c:v>
                </c:pt>
                <c:pt idx="6">
                  <c:v>0</c:v>
                </c:pt>
                <c:pt idx="7">
                  <c:v>3.0833333333333335</c:v>
                </c:pt>
                <c:pt idx="8">
                  <c:v>9.166666666666666</c:v>
                </c:pt>
                <c:pt idx="9">
                  <c:v>3.3333333333333335</c:v>
                </c:pt>
                <c:pt idx="10">
                  <c:v>3</c:v>
                </c:pt>
                <c:pt idx="11">
                  <c:v>3.9166666666666665</c:v>
                </c:pt>
                <c:pt idx="12">
                  <c:v>2.0833333333333335</c:v>
                </c:pt>
                <c:pt idx="13">
                  <c:v>7.666666666666667</c:v>
                </c:pt>
                <c:pt idx="14">
                  <c:v>2.9166666666666665</c:v>
                </c:pt>
                <c:pt idx="15">
                  <c:v>2.6666666666666665</c:v>
                </c:pt>
                <c:pt idx="16">
                  <c:v>7.083333333333333</c:v>
                </c:pt>
                <c:pt idx="17">
                  <c:v>10.233333333333333</c:v>
                </c:pt>
                <c:pt idx="18">
                  <c:v>3.0833333333333335</c:v>
                </c:pt>
                <c:pt idx="19">
                  <c:v>5.25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1.1666666666666667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2.5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1.3333333333333333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9"/>
          <c:order val="9"/>
          <c:tx>
            <c:v>Cyklistika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tydny!$AT$4:$AT$55</c:f>
              <c:numCache>
                <c:ptCount val="52"/>
                <c:pt idx="0">
                  <c:v>1.1666666666666667</c:v>
                </c:pt>
                <c:pt idx="1">
                  <c:v>1.1666666666666667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1.1666666666666667</c:v>
                </c:pt>
                <c:pt idx="7">
                  <c:v>0.8333333333333334</c:v>
                </c:pt>
                <c:pt idx="8">
                  <c:v>1</c:v>
                </c:pt>
                <c:pt idx="9">
                  <c:v>1.1666666666666667</c:v>
                </c:pt>
                <c:pt idx="10">
                  <c:v>0</c:v>
                </c:pt>
                <c:pt idx="11">
                  <c:v>1.25</c:v>
                </c:pt>
                <c:pt idx="12">
                  <c:v>0</c:v>
                </c:pt>
                <c:pt idx="13">
                  <c:v>1.25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1.1666666666666667</c:v>
                </c:pt>
                <c:pt idx="18">
                  <c:v>0</c:v>
                </c:pt>
                <c:pt idx="19">
                  <c:v>1.1666666666666667</c:v>
                </c:pt>
                <c:pt idx="20">
                  <c:v>0</c:v>
                </c:pt>
                <c:pt idx="21">
                  <c:v>0</c:v>
                </c:pt>
                <c:pt idx="22">
                  <c:v>1.1666666666666667</c:v>
                </c:pt>
                <c:pt idx="23">
                  <c:v>0</c:v>
                </c:pt>
                <c:pt idx="24">
                  <c:v>0</c:v>
                </c:pt>
                <c:pt idx="25">
                  <c:v>1.5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0.75</c:v>
                </c:pt>
                <c:pt idx="30">
                  <c:v>0</c:v>
                </c:pt>
                <c:pt idx="31">
                  <c:v>0</c:v>
                </c:pt>
                <c:pt idx="32">
                  <c:v>1.3333333333333333</c:v>
                </c:pt>
                <c:pt idx="33">
                  <c:v>4.416666666666667</c:v>
                </c:pt>
                <c:pt idx="34">
                  <c:v>4.416666666666667</c:v>
                </c:pt>
                <c:pt idx="35">
                  <c:v>4.583333333333333</c:v>
                </c:pt>
                <c:pt idx="36">
                  <c:v>2.6666666666666665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0.3333333333333333</c:v>
                </c:pt>
                <c:pt idx="43">
                  <c:v>1.0833333333333333</c:v>
                </c:pt>
                <c:pt idx="44">
                  <c:v>0</c:v>
                </c:pt>
                <c:pt idx="45">
                  <c:v>3.8333333333333335</c:v>
                </c:pt>
                <c:pt idx="46">
                  <c:v>11.083333333333334</c:v>
                </c:pt>
                <c:pt idx="47">
                  <c:v>0</c:v>
                </c:pt>
                <c:pt idx="48">
                  <c:v>1.1666666666666667</c:v>
                </c:pt>
                <c:pt idx="49">
                  <c:v>3.6666666666666665</c:v>
                </c:pt>
                <c:pt idx="50">
                  <c:v>1.3333333333333333</c:v>
                </c:pt>
                <c:pt idx="51">
                  <c:v>2.8333333333333335</c:v>
                </c:pt>
              </c:numCache>
            </c:numRef>
          </c:val>
        </c:ser>
        <c:ser>
          <c:idx val="10"/>
          <c:order val="10"/>
          <c:tx>
            <c:v>Plavání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tydny!$AS$4:$AS$55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1"/>
          <c:order val="11"/>
          <c:tx>
            <c:v>Jiné aerobní akt.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tydny!$AV$4:$AV$55</c:f>
              <c:numCache>
                <c:ptCount val="52"/>
                <c:pt idx="0">
                  <c:v>0.4</c:v>
                </c:pt>
                <c:pt idx="1">
                  <c:v>0.5</c:v>
                </c:pt>
                <c:pt idx="2">
                  <c:v>0.4</c:v>
                </c:pt>
                <c:pt idx="3">
                  <c:v>1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0.3</c:v>
                </c:pt>
                <c:pt idx="8">
                  <c:v>0.7</c:v>
                </c:pt>
                <c:pt idx="9">
                  <c:v>0.5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</c:v>
                </c:pt>
                <c:pt idx="14">
                  <c:v>1.2000000000000002</c:v>
                </c:pt>
                <c:pt idx="15">
                  <c:v>0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0.4</c:v>
                </c:pt>
                <c:pt idx="24">
                  <c:v>0</c:v>
                </c:pt>
                <c:pt idx="25">
                  <c:v>3</c:v>
                </c:pt>
                <c:pt idx="26">
                  <c:v>0.8</c:v>
                </c:pt>
                <c:pt idx="27">
                  <c:v>2.3</c:v>
                </c:pt>
                <c:pt idx="28">
                  <c:v>0.5</c:v>
                </c:pt>
                <c:pt idx="29">
                  <c:v>0.5</c:v>
                </c:pt>
                <c:pt idx="30">
                  <c:v>0</c:v>
                </c:pt>
                <c:pt idx="31">
                  <c:v>1.5</c:v>
                </c:pt>
                <c:pt idx="32">
                  <c:v>1.3</c:v>
                </c:pt>
                <c:pt idx="33">
                  <c:v>1.7</c:v>
                </c:pt>
                <c:pt idx="34">
                  <c:v>1.2</c:v>
                </c:pt>
                <c:pt idx="35">
                  <c:v>0</c:v>
                </c:pt>
                <c:pt idx="36">
                  <c:v>1.6</c:v>
                </c:pt>
                <c:pt idx="37">
                  <c:v>1.5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1.6</c:v>
                </c:pt>
                <c:pt idx="43">
                  <c:v>1.2</c:v>
                </c:pt>
                <c:pt idx="44">
                  <c:v>1.4</c:v>
                </c:pt>
                <c:pt idx="45">
                  <c:v>0.4</c:v>
                </c:pt>
                <c:pt idx="46">
                  <c:v>2.4</c:v>
                </c:pt>
                <c:pt idx="47">
                  <c:v>0.4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1</c:v>
                </c:pt>
              </c:numCache>
            </c:numRef>
          </c:val>
        </c:ser>
        <c:ser>
          <c:idx val="12"/>
          <c:order val="12"/>
          <c:tx>
            <c:v>Horská turistika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tydny!$AU$4:$AU$55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overlap val="100"/>
        <c:axId val="54581211"/>
        <c:axId val="21468852"/>
      </c:barChart>
      <c:catAx>
        <c:axId val="545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68852"/>
        <c:crosses val="autoZero"/>
        <c:auto val="0"/>
        <c:lblOffset val="100"/>
        <c:noMultiLvlLbl val="0"/>
      </c:catAx>
      <c:valAx>
        <c:axId val="21468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81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Závody OB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cykly!$AI$2:$AI$14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5.533333333333333</c:v>
                </c:pt>
                <c:pt idx="6">
                  <c:v>1.0666666666666667</c:v>
                </c:pt>
                <c:pt idx="7">
                  <c:v>4.333333333333333</c:v>
                </c:pt>
                <c:pt idx="8">
                  <c:v>2.6</c:v>
                </c:pt>
                <c:pt idx="9">
                  <c:v>3.6333333333333333</c:v>
                </c:pt>
                <c:pt idx="10">
                  <c:v>10.316666666666666</c:v>
                </c:pt>
                <c:pt idx="11">
                  <c:v>1.95</c:v>
                </c:pt>
                <c:pt idx="12">
                  <c:v>0.6</c:v>
                </c:pt>
              </c:numCache>
            </c:numRef>
          </c:val>
        </c:ser>
        <c:ser>
          <c:idx val="1"/>
          <c:order val="1"/>
          <c:tx>
            <c:v>Mapa rychle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cykly!$AS$2:$AS$14</c:f>
              <c:numCache>
                <c:ptCount val="13"/>
                <c:pt idx="0">
                  <c:v>1.0333333333333334</c:v>
                </c:pt>
                <c:pt idx="1">
                  <c:v>0</c:v>
                </c:pt>
                <c:pt idx="2">
                  <c:v>0.9166666666666666</c:v>
                </c:pt>
                <c:pt idx="3">
                  <c:v>0.8666666666666667</c:v>
                </c:pt>
                <c:pt idx="4">
                  <c:v>0.3333333333333333</c:v>
                </c:pt>
                <c:pt idx="5">
                  <c:v>3</c:v>
                </c:pt>
                <c:pt idx="6">
                  <c:v>0</c:v>
                </c:pt>
                <c:pt idx="7">
                  <c:v>2.6666666666666665</c:v>
                </c:pt>
                <c:pt idx="8">
                  <c:v>2.1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1.45</c:v>
                </c:pt>
              </c:numCache>
            </c:numRef>
          </c:val>
        </c:ser>
        <c:ser>
          <c:idx val="2"/>
          <c:order val="2"/>
          <c:tx>
            <c:v>Mapa pomalu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cykly!$AT$2:$AT$14</c:f>
              <c:numCache>
                <c:ptCount val="13"/>
                <c:pt idx="0">
                  <c:v>1.1666666666666667</c:v>
                </c:pt>
                <c:pt idx="1">
                  <c:v>1.5833333333333333</c:v>
                </c:pt>
                <c:pt idx="2">
                  <c:v>2.25</c:v>
                </c:pt>
                <c:pt idx="3">
                  <c:v>5.166666666666667</c:v>
                </c:pt>
                <c:pt idx="4">
                  <c:v>0</c:v>
                </c:pt>
                <c:pt idx="5">
                  <c:v>8.433333333333334</c:v>
                </c:pt>
                <c:pt idx="6">
                  <c:v>2.0833333333333335</c:v>
                </c:pt>
                <c:pt idx="7">
                  <c:v>0</c:v>
                </c:pt>
                <c:pt idx="8">
                  <c:v>6.45</c:v>
                </c:pt>
                <c:pt idx="9">
                  <c:v>3.2333333333333334</c:v>
                </c:pt>
                <c:pt idx="10">
                  <c:v>0</c:v>
                </c:pt>
                <c:pt idx="11">
                  <c:v>1.2166666666666666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v>Závody běh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cykly!$AH$2:$AH$14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0.16666666666666666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v>Běh rychle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cykly!$AJ$2:$AJ$14</c:f>
              <c:numCache>
                <c:ptCount val="13"/>
                <c:pt idx="0">
                  <c:v>1.8166666666666667</c:v>
                </c:pt>
                <c:pt idx="1">
                  <c:v>0.9666666666666667</c:v>
                </c:pt>
                <c:pt idx="2">
                  <c:v>1.7</c:v>
                </c:pt>
                <c:pt idx="3">
                  <c:v>1.0333333333333334</c:v>
                </c:pt>
                <c:pt idx="4">
                  <c:v>0.2833333333333333</c:v>
                </c:pt>
                <c:pt idx="5">
                  <c:v>0.36666666666666664</c:v>
                </c:pt>
                <c:pt idx="6">
                  <c:v>1.6833333333333333</c:v>
                </c:pt>
                <c:pt idx="7">
                  <c:v>0.9166666666666666</c:v>
                </c:pt>
                <c:pt idx="8">
                  <c:v>0.9333333333333333</c:v>
                </c:pt>
                <c:pt idx="9">
                  <c:v>0.7333333333333333</c:v>
                </c:pt>
                <c:pt idx="10">
                  <c:v>0</c:v>
                </c:pt>
                <c:pt idx="11">
                  <c:v>0</c:v>
                </c:pt>
                <c:pt idx="12">
                  <c:v>1.75</c:v>
                </c:pt>
              </c:numCache>
            </c:numRef>
          </c:val>
        </c:ser>
        <c:ser>
          <c:idx val="5"/>
          <c:order val="5"/>
          <c:tx>
            <c:v>Běh svižně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cykly!$AK$2:$AK$14</c:f>
              <c:numCache>
                <c:ptCount val="13"/>
                <c:pt idx="0">
                  <c:v>0.06666666666666667</c:v>
                </c:pt>
                <c:pt idx="1">
                  <c:v>0.55</c:v>
                </c:pt>
                <c:pt idx="2">
                  <c:v>0.5833333333333334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0.25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1.0333333333333334</c:v>
                </c:pt>
              </c:numCache>
            </c:numRef>
          </c:val>
        </c:ser>
        <c:ser>
          <c:idx val="6"/>
          <c:order val="6"/>
          <c:tx>
            <c:v>Běh volně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cykly!$AL$2:$AL$14</c:f>
              <c:numCache>
                <c:ptCount val="13"/>
                <c:pt idx="0">
                  <c:v>14.533333333333333</c:v>
                </c:pt>
                <c:pt idx="1">
                  <c:v>4.6</c:v>
                </c:pt>
                <c:pt idx="2">
                  <c:v>11.816666666666666</c:v>
                </c:pt>
                <c:pt idx="3">
                  <c:v>10.216666666666667</c:v>
                </c:pt>
                <c:pt idx="4">
                  <c:v>7.883333333333334</c:v>
                </c:pt>
                <c:pt idx="5">
                  <c:v>8.95</c:v>
                </c:pt>
                <c:pt idx="6">
                  <c:v>11</c:v>
                </c:pt>
                <c:pt idx="7">
                  <c:v>10.683333333333334</c:v>
                </c:pt>
                <c:pt idx="8">
                  <c:v>15.333333333333334</c:v>
                </c:pt>
                <c:pt idx="9">
                  <c:v>7.9</c:v>
                </c:pt>
                <c:pt idx="10">
                  <c:v>2.05</c:v>
                </c:pt>
                <c:pt idx="11">
                  <c:v>3.816666666666667</c:v>
                </c:pt>
                <c:pt idx="12">
                  <c:v>15.1</c:v>
                </c:pt>
              </c:numCache>
            </c:numRef>
          </c:val>
        </c:ser>
        <c:ser>
          <c:idx val="7"/>
          <c:order val="7"/>
          <c:tx>
            <c:v>Posilování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cykly!$AM$2:$AM$14</c:f>
              <c:numCache>
                <c:ptCount val="13"/>
                <c:pt idx="0">
                  <c:v>2.3833333333333333</c:v>
                </c:pt>
                <c:pt idx="1">
                  <c:v>2</c:v>
                </c:pt>
                <c:pt idx="2">
                  <c:v>1.8333333333333333</c:v>
                </c:pt>
                <c:pt idx="3">
                  <c:v>1.5</c:v>
                </c:pt>
                <c:pt idx="4">
                  <c:v>0.6666666666666666</c:v>
                </c:pt>
                <c:pt idx="5">
                  <c:v>0.6666666666666666</c:v>
                </c:pt>
                <c:pt idx="6">
                  <c:v>1.7833333333333334</c:v>
                </c:pt>
                <c:pt idx="7">
                  <c:v>1</c:v>
                </c:pt>
                <c:pt idx="8">
                  <c:v>0.16666666666666666</c:v>
                </c:pt>
                <c:pt idx="9">
                  <c:v>0.08333333333333333</c:v>
                </c:pt>
                <c:pt idx="10">
                  <c:v>0</c:v>
                </c:pt>
                <c:pt idx="11">
                  <c:v>1.55</c:v>
                </c:pt>
                <c:pt idx="12">
                  <c:v>2.0833333333333335</c:v>
                </c:pt>
              </c:numCache>
            </c:numRef>
          </c:val>
        </c:ser>
        <c:ser>
          <c:idx val="8"/>
          <c:order val="8"/>
          <c:tx>
            <c:v>Lyže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cykly!$AN$2:$AN$14</c:f>
              <c:numCache>
                <c:ptCount val="13"/>
                <c:pt idx="0">
                  <c:v>9.666666666666666</c:v>
                </c:pt>
                <c:pt idx="1">
                  <c:v>18.5</c:v>
                </c:pt>
                <c:pt idx="2">
                  <c:v>19.416666666666668</c:v>
                </c:pt>
                <c:pt idx="3">
                  <c:v>15.333333333333334</c:v>
                </c:pt>
                <c:pt idx="4">
                  <c:v>25.65</c:v>
                </c:pt>
                <c:pt idx="5">
                  <c:v>0</c:v>
                </c:pt>
                <c:pt idx="6">
                  <c:v>1.1666666666666667</c:v>
                </c:pt>
                <c:pt idx="7">
                  <c:v>0</c:v>
                </c:pt>
                <c:pt idx="8">
                  <c:v>2.5</c:v>
                </c:pt>
                <c:pt idx="9">
                  <c:v>0</c:v>
                </c:pt>
                <c:pt idx="10">
                  <c:v>2.3333333333333335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9"/>
          <c:tx>
            <c:v>Cyklistika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cykly!$AP$2:$AP$14</c:f>
              <c:numCache>
                <c:ptCount val="13"/>
                <c:pt idx="0">
                  <c:v>2.3333333333333335</c:v>
                </c:pt>
                <c:pt idx="1">
                  <c:v>3</c:v>
                </c:pt>
                <c:pt idx="2">
                  <c:v>3.4166666666666665</c:v>
                </c:pt>
                <c:pt idx="3">
                  <c:v>1.25</c:v>
                </c:pt>
                <c:pt idx="4">
                  <c:v>2.3333333333333335</c:v>
                </c:pt>
                <c:pt idx="5">
                  <c:v>1.1666666666666667</c:v>
                </c:pt>
                <c:pt idx="6">
                  <c:v>2.5</c:v>
                </c:pt>
                <c:pt idx="7">
                  <c:v>0.75</c:v>
                </c:pt>
                <c:pt idx="8">
                  <c:v>14.75</c:v>
                </c:pt>
                <c:pt idx="9">
                  <c:v>2.6666666666666665</c:v>
                </c:pt>
                <c:pt idx="10">
                  <c:v>1.4166666666666667</c:v>
                </c:pt>
                <c:pt idx="11">
                  <c:v>14.916666666666666</c:v>
                </c:pt>
                <c:pt idx="12">
                  <c:v>9</c:v>
                </c:pt>
              </c:numCache>
            </c:numRef>
          </c:val>
        </c:ser>
        <c:ser>
          <c:idx val="10"/>
          <c:order val="10"/>
          <c:tx>
            <c:v>Plavání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cykly!$AO$2:$AO$14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11"/>
          <c:tx>
            <c:v>Horská turistika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cykly!$AQ$2:$AQ$14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12"/>
          <c:tx>
            <c:v>JAA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cykly!$AR$2:$AR$14</c:f>
              <c:numCache>
                <c:ptCount val="13"/>
                <c:pt idx="0">
                  <c:v>2.3</c:v>
                </c:pt>
                <c:pt idx="1">
                  <c:v>1.5</c:v>
                </c:pt>
                <c:pt idx="2">
                  <c:v>2</c:v>
                </c:pt>
                <c:pt idx="3">
                  <c:v>1.6</c:v>
                </c:pt>
                <c:pt idx="4">
                  <c:v>1</c:v>
                </c:pt>
                <c:pt idx="5">
                  <c:v>0.4</c:v>
                </c:pt>
                <c:pt idx="6">
                  <c:v>6.1</c:v>
                </c:pt>
                <c:pt idx="7">
                  <c:v>2.5</c:v>
                </c:pt>
                <c:pt idx="8">
                  <c:v>4.2</c:v>
                </c:pt>
                <c:pt idx="9">
                  <c:v>3.1</c:v>
                </c:pt>
                <c:pt idx="10">
                  <c:v>2.8</c:v>
                </c:pt>
                <c:pt idx="11">
                  <c:v>4.6</c:v>
                </c:pt>
                <c:pt idx="12">
                  <c:v>2.5</c:v>
                </c:pt>
              </c:numCache>
            </c:numRef>
          </c:val>
        </c:ser>
        <c:overlap val="100"/>
        <c:axId val="59001941"/>
        <c:axId val="61255422"/>
      </c:barChart>
      <c:catAx>
        <c:axId val="59001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55422"/>
        <c:crosses val="autoZero"/>
        <c:auto val="1"/>
        <c:lblOffset val="100"/>
        <c:noMultiLvlLbl val="0"/>
      </c:catAx>
      <c:valAx>
        <c:axId val="61255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01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2</xdr:col>
      <xdr:colOff>2514600</xdr:colOff>
      <xdr:row>6</xdr:row>
      <xdr:rowOff>361950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61975"/>
          <a:ext cx="2514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62600"/>
    <xdr:graphicFrame>
      <xdr:nvGraphicFramePr>
        <xdr:cNvPr id="1" name="Shape 1025"/>
        <xdr:cNvGraphicFramePr/>
      </xdr:nvGraphicFramePr>
      <xdr:xfrm>
        <a:off x="0" y="0"/>
        <a:ext cx="95631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62600"/>
    <xdr:graphicFrame>
      <xdr:nvGraphicFramePr>
        <xdr:cNvPr id="1" name="Shape 1025"/>
        <xdr:cNvGraphicFramePr/>
      </xdr:nvGraphicFramePr>
      <xdr:xfrm>
        <a:off x="0" y="0"/>
        <a:ext cx="95631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80"/>
  <sheetViews>
    <sheetView showGridLines="0" showRowColHeaders="0" tabSelected="1" workbookViewId="0" topLeftCell="A1">
      <pane xSplit="3" ySplit="7" topLeftCell="D347" activePane="bottomRight" state="frozen"/>
      <selection pane="topLeft" activeCell="A1" sqref="A1"/>
      <selection pane="topRight" activeCell="AB1" sqref="AB1"/>
      <selection pane="bottomLeft" activeCell="A8" sqref="A8"/>
      <selection pane="bottomRight" activeCell="C249" sqref="C249"/>
    </sheetView>
  </sheetViews>
  <sheetFormatPr defaultColWidth="9.00390625" defaultRowHeight="12.75"/>
  <cols>
    <col min="1" max="1" width="0.875" style="0" customWidth="1"/>
    <col min="2" max="2" width="6.25390625" style="0" customWidth="1"/>
    <col min="3" max="3" width="34.00390625" style="0" customWidth="1"/>
    <col min="4" max="4" width="3.375" style="0" bestFit="1" customWidth="1"/>
    <col min="5" max="5" width="3.00390625" style="0" bestFit="1" customWidth="1"/>
    <col min="6" max="6" width="3.375" style="0" bestFit="1" customWidth="1"/>
    <col min="7" max="7" width="3.00390625" style="0" bestFit="1" customWidth="1"/>
    <col min="8" max="8" width="3.875" style="0" customWidth="1"/>
    <col min="9" max="9" width="5.00390625" style="0" customWidth="1"/>
    <col min="10" max="10" width="4.375" style="0" bestFit="1" customWidth="1"/>
    <col min="11" max="11" width="3.875" style="0" customWidth="1"/>
    <col min="12" max="12" width="4.375" style="0" bestFit="1" customWidth="1"/>
    <col min="13" max="13" width="3.875" style="0" customWidth="1"/>
    <col min="14" max="14" width="4.375" style="0" bestFit="1" customWidth="1"/>
    <col min="15" max="15" width="3.875" style="0" customWidth="1"/>
    <col min="16" max="16" width="4.375" style="0" bestFit="1" customWidth="1"/>
    <col min="17" max="17" width="3.875" style="0" customWidth="1"/>
    <col min="18" max="18" width="4.375" style="0" bestFit="1" customWidth="1"/>
    <col min="19" max="19" width="3.875" style="0" customWidth="1"/>
    <col min="20" max="20" width="4.375" style="0" bestFit="1" customWidth="1"/>
    <col min="21" max="21" width="3.875" style="0" customWidth="1"/>
    <col min="22" max="22" width="4.375" style="0" bestFit="1" customWidth="1"/>
    <col min="23" max="23" width="3.875" style="0" customWidth="1"/>
    <col min="24" max="25" width="4.375" style="0" bestFit="1" customWidth="1"/>
    <col min="26" max="28" width="3.875" style="0" customWidth="1"/>
    <col min="29" max="29" width="4.375" style="0" bestFit="1" customWidth="1"/>
    <col min="30" max="30" width="3.875" style="0" customWidth="1"/>
    <col min="31" max="31" width="4.375" style="0" bestFit="1" customWidth="1"/>
    <col min="32" max="32" width="3.875" style="0" customWidth="1"/>
    <col min="33" max="33" width="4.375" style="0" bestFit="1" customWidth="1"/>
    <col min="34" max="34" width="3.875" style="0" customWidth="1"/>
  </cols>
  <sheetData>
    <row r="1" ht="6" customHeight="1" thickBot="1"/>
    <row r="2" spans="2:34" ht="3.75" customHeight="1"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3"/>
    </row>
    <row r="3" spans="2:34" ht="21.75" customHeight="1">
      <c r="B3" s="221" t="s">
        <v>410</v>
      </c>
      <c r="C3" s="222"/>
      <c r="D3" s="223"/>
      <c r="E3" s="223"/>
      <c r="F3" s="223"/>
      <c r="G3" s="224" t="s">
        <v>444</v>
      </c>
      <c r="H3" s="225"/>
      <c r="I3" s="225"/>
      <c r="J3" s="225"/>
      <c r="K3" s="225"/>
      <c r="L3" s="225"/>
      <c r="M3" s="225"/>
      <c r="N3" s="225"/>
      <c r="O3" s="225"/>
      <c r="P3" s="225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4"/>
    </row>
    <row r="4" spans="2:34" ht="12.75">
      <c r="B4" s="88"/>
      <c r="C4" s="147" t="s">
        <v>307</v>
      </c>
      <c r="D4" s="74"/>
      <c r="E4" s="74"/>
      <c r="F4" s="74"/>
      <c r="G4" s="74"/>
      <c r="H4" s="137"/>
      <c r="I4" s="74"/>
      <c r="J4" s="74"/>
      <c r="K4" s="74"/>
      <c r="L4" s="74"/>
      <c r="M4" s="74"/>
      <c r="N4" s="74"/>
      <c r="O4" s="74"/>
      <c r="P4" s="74"/>
      <c r="Q4" s="74"/>
      <c r="R4" s="74"/>
      <c r="S4" s="137"/>
      <c r="T4" s="74"/>
      <c r="U4" s="137"/>
      <c r="V4" s="74"/>
      <c r="W4" s="137"/>
      <c r="X4" s="74"/>
      <c r="Y4" s="74"/>
      <c r="Z4" s="137"/>
      <c r="AA4" s="137"/>
      <c r="AB4" s="74"/>
      <c r="AC4" s="74"/>
      <c r="AD4" s="74"/>
      <c r="AE4" s="74"/>
      <c r="AF4" s="74"/>
      <c r="AG4" s="74"/>
      <c r="AH4" s="75"/>
    </row>
    <row r="5" spans="2:34" ht="76.5" customHeight="1">
      <c r="B5" s="153" t="s">
        <v>388</v>
      </c>
      <c r="C5" s="76" t="s">
        <v>311</v>
      </c>
      <c r="D5" s="149">
        <f aca="true" t="shared" si="0" ref="D5:AH5">SUM(D8:D371)</f>
        <v>287</v>
      </c>
      <c r="E5" s="149">
        <f t="shared" si="0"/>
        <v>40</v>
      </c>
      <c r="F5" s="149">
        <f t="shared" si="0"/>
        <v>337</v>
      </c>
      <c r="G5" s="150">
        <f t="shared" si="0"/>
        <v>56</v>
      </c>
      <c r="H5" s="151">
        <f t="shared" si="0"/>
        <v>0</v>
      </c>
      <c r="I5" s="149">
        <f t="shared" si="0"/>
        <v>25150</v>
      </c>
      <c r="J5" s="149">
        <f t="shared" si="0"/>
        <v>3391</v>
      </c>
      <c r="K5" s="149">
        <f>SUM(K8:K371)</f>
        <v>7433</v>
      </c>
      <c r="L5" s="149">
        <f>SUM(L8:L371)</f>
        <v>1203</v>
      </c>
      <c r="M5" s="149">
        <f t="shared" si="0"/>
        <v>179</v>
      </c>
      <c r="N5" s="149">
        <f t="shared" si="0"/>
        <v>34</v>
      </c>
      <c r="O5" s="149">
        <f>SUM(O8:O371)</f>
        <v>731</v>
      </c>
      <c r="P5" s="149">
        <f>SUM(P8:P371)</f>
        <v>172</v>
      </c>
      <c r="Q5" s="149">
        <f t="shared" si="0"/>
        <v>10</v>
      </c>
      <c r="R5" s="150">
        <f t="shared" si="0"/>
        <v>2</v>
      </c>
      <c r="S5" s="151">
        <f>SUM(S8:S371)</f>
        <v>1802</v>
      </c>
      <c r="T5" s="149">
        <f>SUM(T8:T371)</f>
        <v>284</v>
      </c>
      <c r="U5" s="151">
        <f t="shared" si="0"/>
        <v>655</v>
      </c>
      <c r="V5" s="149">
        <f t="shared" si="0"/>
        <v>104</v>
      </c>
      <c r="W5" s="151">
        <f>SUM(W8:W371)</f>
        <v>1982</v>
      </c>
      <c r="X5" s="149">
        <f>SUM(X8:X371)</f>
        <v>244</v>
      </c>
      <c r="Y5" s="150">
        <f t="shared" si="0"/>
        <v>0</v>
      </c>
      <c r="Z5" s="151">
        <f t="shared" si="0"/>
        <v>935</v>
      </c>
      <c r="AA5" s="151">
        <f t="shared" si="0"/>
        <v>103</v>
      </c>
      <c r="AB5" s="151">
        <f t="shared" si="0"/>
        <v>5674</v>
      </c>
      <c r="AC5" s="149">
        <f t="shared" si="0"/>
        <v>1348</v>
      </c>
      <c r="AD5" s="149">
        <f t="shared" si="0"/>
        <v>3570</v>
      </c>
      <c r="AE5" s="149">
        <f t="shared" si="0"/>
        <v>1262</v>
      </c>
      <c r="AF5" s="149">
        <f>SUM(AF8:AF371)</f>
        <v>0</v>
      </c>
      <c r="AG5" s="150">
        <f t="shared" si="0"/>
        <v>0</v>
      </c>
      <c r="AH5" s="151">
        <f t="shared" si="0"/>
        <v>34.6</v>
      </c>
    </row>
    <row r="6" spans="2:34" ht="12.75">
      <c r="B6" s="152"/>
      <c r="C6" s="138"/>
      <c r="D6" s="146" t="s">
        <v>280</v>
      </c>
      <c r="E6" s="146" t="s">
        <v>280</v>
      </c>
      <c r="F6" s="146" t="s">
        <v>280</v>
      </c>
      <c r="G6" s="146" t="s">
        <v>280</v>
      </c>
      <c r="H6" s="146" t="s">
        <v>308</v>
      </c>
      <c r="I6" s="146" t="s">
        <v>309</v>
      </c>
      <c r="J6" s="146" t="s">
        <v>279</v>
      </c>
      <c r="K6" s="146" t="s">
        <v>309</v>
      </c>
      <c r="L6" s="146" t="s">
        <v>279</v>
      </c>
      <c r="M6" s="146" t="s">
        <v>309</v>
      </c>
      <c r="N6" s="146" t="s">
        <v>279</v>
      </c>
      <c r="O6" s="146" t="s">
        <v>309</v>
      </c>
      <c r="P6" s="146" t="s">
        <v>279</v>
      </c>
      <c r="Q6" s="146" t="s">
        <v>309</v>
      </c>
      <c r="R6" s="146" t="s">
        <v>279</v>
      </c>
      <c r="S6" s="146" t="s">
        <v>309</v>
      </c>
      <c r="T6" s="146" t="s">
        <v>279</v>
      </c>
      <c r="U6" s="146" t="s">
        <v>309</v>
      </c>
      <c r="V6" s="146" t="s">
        <v>279</v>
      </c>
      <c r="W6" s="146" t="s">
        <v>309</v>
      </c>
      <c r="X6" s="146" t="s">
        <v>279</v>
      </c>
      <c r="Y6" s="146" t="s">
        <v>310</v>
      </c>
      <c r="Z6" s="146" t="s">
        <v>309</v>
      </c>
      <c r="AA6" s="146" t="s">
        <v>309</v>
      </c>
      <c r="AB6" s="146" t="s">
        <v>309</v>
      </c>
      <c r="AC6" s="146" t="s">
        <v>279</v>
      </c>
      <c r="AD6" s="146" t="s">
        <v>309</v>
      </c>
      <c r="AE6" s="146" t="s">
        <v>279</v>
      </c>
      <c r="AF6" s="146" t="s">
        <v>309</v>
      </c>
      <c r="AG6" s="146" t="s">
        <v>310</v>
      </c>
      <c r="AH6" s="146" t="s">
        <v>310</v>
      </c>
    </row>
    <row r="7" spans="2:34" ht="29.25" customHeight="1" thickBot="1">
      <c r="B7" s="89"/>
      <c r="C7" s="139"/>
      <c r="D7" s="95" t="s">
        <v>312</v>
      </c>
      <c r="E7" s="95" t="s">
        <v>328</v>
      </c>
      <c r="F7" s="95" t="s">
        <v>329</v>
      </c>
      <c r="G7" s="95" t="s">
        <v>330</v>
      </c>
      <c r="H7" s="95" t="s">
        <v>331</v>
      </c>
      <c r="I7" s="95" t="s">
        <v>332</v>
      </c>
      <c r="J7" s="95" t="s">
        <v>333</v>
      </c>
      <c r="K7" s="95" t="s">
        <v>398</v>
      </c>
      <c r="L7" s="95" t="s">
        <v>399</v>
      </c>
      <c r="M7" s="95" t="s">
        <v>396</v>
      </c>
      <c r="N7" s="95" t="s">
        <v>397</v>
      </c>
      <c r="O7" s="95" t="s">
        <v>394</v>
      </c>
      <c r="P7" s="95" t="s">
        <v>395</v>
      </c>
      <c r="Q7" s="95" t="s">
        <v>400</v>
      </c>
      <c r="R7" s="95" t="s">
        <v>401</v>
      </c>
      <c r="S7" s="96" t="s">
        <v>402</v>
      </c>
      <c r="T7" s="96" t="s">
        <v>403</v>
      </c>
      <c r="U7" s="96" t="s">
        <v>404</v>
      </c>
      <c r="V7" s="96" t="s">
        <v>405</v>
      </c>
      <c r="W7" s="96" t="s">
        <v>406</v>
      </c>
      <c r="X7" s="96" t="s">
        <v>407</v>
      </c>
      <c r="Y7" s="96" t="s">
        <v>408</v>
      </c>
      <c r="Z7" s="95" t="s">
        <v>418</v>
      </c>
      <c r="AA7" s="95" t="s">
        <v>409</v>
      </c>
      <c r="AB7" s="95" t="s">
        <v>216</v>
      </c>
      <c r="AC7" s="95" t="s">
        <v>217</v>
      </c>
      <c r="AD7" s="95" t="s">
        <v>218</v>
      </c>
      <c r="AE7" s="95" t="s">
        <v>219</v>
      </c>
      <c r="AF7" s="95" t="s">
        <v>220</v>
      </c>
      <c r="AG7" s="95" t="s">
        <v>314</v>
      </c>
      <c r="AH7" s="95" t="s">
        <v>313</v>
      </c>
    </row>
    <row r="8" spans="1:34" ht="13.5" thickBot="1">
      <c r="A8" s="114"/>
      <c r="B8" s="87">
        <v>38292</v>
      </c>
      <c r="C8" s="110" t="s">
        <v>480</v>
      </c>
      <c r="D8" s="140">
        <v>1</v>
      </c>
      <c r="E8" s="141"/>
      <c r="F8" s="141">
        <v>1</v>
      </c>
      <c r="G8" s="141"/>
      <c r="H8" s="142"/>
      <c r="I8" s="143">
        <f>K8+M8+O8+Q8+S8+U8+W8+Z8+AA8+AB8+AD8+AF8+(AG8*20)+(AH8*60)</f>
        <v>69</v>
      </c>
      <c r="J8" s="144">
        <f>L8+N8+P8+R8+T8+V8+X8+AC8</f>
        <v>0</v>
      </c>
      <c r="K8" s="141"/>
      <c r="L8" s="141"/>
      <c r="M8" s="141"/>
      <c r="N8" s="141"/>
      <c r="O8" s="141"/>
      <c r="P8" s="141"/>
      <c r="Q8" s="141"/>
      <c r="R8" s="142"/>
      <c r="S8" s="102"/>
      <c r="T8" s="103"/>
      <c r="U8" s="103"/>
      <c r="V8" s="103"/>
      <c r="W8" s="103"/>
      <c r="X8" s="103"/>
      <c r="Y8" s="104"/>
      <c r="Z8" s="140">
        <v>45</v>
      </c>
      <c r="AA8" s="141"/>
      <c r="AB8" s="141"/>
      <c r="AC8" s="141"/>
      <c r="AD8" s="141"/>
      <c r="AE8" s="141"/>
      <c r="AF8" s="141"/>
      <c r="AG8" s="141"/>
      <c r="AH8" s="145">
        <v>0.4</v>
      </c>
    </row>
    <row r="9" spans="1:34" ht="13.5" thickBot="1">
      <c r="A9" s="115"/>
      <c r="B9" s="87">
        <v>38293</v>
      </c>
      <c r="C9" s="111" t="s">
        <v>442</v>
      </c>
      <c r="D9" s="99"/>
      <c r="E9" s="97"/>
      <c r="F9" s="97"/>
      <c r="G9" s="97"/>
      <c r="H9" s="98"/>
      <c r="I9" s="143">
        <f aca="true" t="shared" si="1" ref="I9:I72">K9+M9+O9+Q9+S9+U9+W9+Z9+AA9+AB9+AD9+AF9+(AG9*20)+(AH9*60)</f>
        <v>0</v>
      </c>
      <c r="J9" s="144">
        <f aca="true" t="shared" si="2" ref="J9:J72">L9+N9+P9+R9+T9+V9+X9+AC9</f>
        <v>0</v>
      </c>
      <c r="K9" s="97"/>
      <c r="L9" s="97"/>
      <c r="M9" s="97"/>
      <c r="N9" s="97"/>
      <c r="O9" s="97"/>
      <c r="P9" s="97"/>
      <c r="Q9" s="97"/>
      <c r="R9" s="98"/>
      <c r="S9" s="105"/>
      <c r="T9" s="97"/>
      <c r="U9" s="97"/>
      <c r="V9" s="97"/>
      <c r="W9" s="97"/>
      <c r="X9" s="97"/>
      <c r="Y9" s="106"/>
      <c r="Z9" s="99"/>
      <c r="AA9" s="97"/>
      <c r="AB9" s="97"/>
      <c r="AC9" s="97"/>
      <c r="AD9" s="97"/>
      <c r="AE9" s="97"/>
      <c r="AF9" s="97"/>
      <c r="AG9" s="97"/>
      <c r="AH9" s="106"/>
    </row>
    <row r="10" spans="1:34" ht="13.5" thickBot="1">
      <c r="A10" s="115"/>
      <c r="B10" s="87">
        <v>38294</v>
      </c>
      <c r="C10" s="111" t="s">
        <v>481</v>
      </c>
      <c r="D10" s="99">
        <v>1</v>
      </c>
      <c r="E10" s="97"/>
      <c r="F10" s="97">
        <v>1</v>
      </c>
      <c r="G10" s="97"/>
      <c r="H10" s="98"/>
      <c r="I10" s="143">
        <f t="shared" si="1"/>
        <v>60</v>
      </c>
      <c r="J10" s="144">
        <f t="shared" si="2"/>
        <v>10</v>
      </c>
      <c r="K10" s="97">
        <v>60</v>
      </c>
      <c r="L10" s="97">
        <v>10</v>
      </c>
      <c r="M10" s="97"/>
      <c r="N10" s="97"/>
      <c r="O10" s="97"/>
      <c r="P10" s="97"/>
      <c r="Q10" s="97"/>
      <c r="R10" s="98"/>
      <c r="S10" s="105"/>
      <c r="T10" s="97"/>
      <c r="U10" s="97"/>
      <c r="V10" s="97"/>
      <c r="W10" s="97"/>
      <c r="X10" s="97"/>
      <c r="Y10" s="106"/>
      <c r="Z10" s="99"/>
      <c r="AA10" s="97"/>
      <c r="AB10" s="97"/>
      <c r="AC10" s="97"/>
      <c r="AD10" s="97"/>
      <c r="AE10" s="97"/>
      <c r="AF10" s="97"/>
      <c r="AG10" s="97"/>
      <c r="AH10" s="106"/>
    </row>
    <row r="11" spans="1:34" ht="13.5" thickBot="1">
      <c r="A11" s="115"/>
      <c r="B11" s="87">
        <v>38295</v>
      </c>
      <c r="C11" s="111" t="s">
        <v>482</v>
      </c>
      <c r="D11" s="99">
        <v>1</v>
      </c>
      <c r="E11" s="97"/>
      <c r="F11" s="97">
        <v>1</v>
      </c>
      <c r="G11" s="97"/>
      <c r="H11" s="98"/>
      <c r="I11" s="143">
        <f t="shared" si="1"/>
        <v>70</v>
      </c>
      <c r="J11" s="144">
        <f t="shared" si="2"/>
        <v>0</v>
      </c>
      <c r="K11" s="97"/>
      <c r="L11" s="97"/>
      <c r="M11" s="97"/>
      <c r="N11" s="97"/>
      <c r="O11" s="97"/>
      <c r="P11" s="97"/>
      <c r="Q11" s="97"/>
      <c r="R11" s="98"/>
      <c r="S11" s="105"/>
      <c r="T11" s="97"/>
      <c r="U11" s="97"/>
      <c r="V11" s="97"/>
      <c r="W11" s="97"/>
      <c r="X11" s="97"/>
      <c r="Y11" s="106"/>
      <c r="Z11" s="99"/>
      <c r="AA11" s="97"/>
      <c r="AB11" s="97"/>
      <c r="AC11" s="97"/>
      <c r="AD11" s="97">
        <v>70</v>
      </c>
      <c r="AE11" s="97">
        <v>20</v>
      </c>
      <c r="AF11" s="97"/>
      <c r="AG11" s="97"/>
      <c r="AH11" s="106"/>
    </row>
    <row r="12" spans="1:34" ht="13.5" thickBot="1">
      <c r="A12" s="115"/>
      <c r="B12" s="87">
        <v>38296</v>
      </c>
      <c r="C12" s="111" t="s">
        <v>483</v>
      </c>
      <c r="D12" s="99">
        <v>1</v>
      </c>
      <c r="E12" s="97"/>
      <c r="F12" s="97">
        <v>1</v>
      </c>
      <c r="G12" s="97"/>
      <c r="H12" s="98"/>
      <c r="I12" s="143">
        <f t="shared" si="1"/>
        <v>55</v>
      </c>
      <c r="J12" s="144">
        <f t="shared" si="2"/>
        <v>9</v>
      </c>
      <c r="K12" s="97">
        <v>55</v>
      </c>
      <c r="L12" s="97">
        <v>9</v>
      </c>
      <c r="M12" s="97"/>
      <c r="N12" s="97"/>
      <c r="O12" s="97"/>
      <c r="P12" s="97"/>
      <c r="Q12" s="97"/>
      <c r="R12" s="98"/>
      <c r="S12" s="105"/>
      <c r="T12" s="97"/>
      <c r="U12" s="97"/>
      <c r="V12" s="97"/>
      <c r="W12" s="97"/>
      <c r="X12" s="97"/>
      <c r="Y12" s="106"/>
      <c r="Z12" s="99"/>
      <c r="AA12" s="97"/>
      <c r="AB12" s="97"/>
      <c r="AC12" s="97"/>
      <c r="AD12" s="97"/>
      <c r="AE12" s="97"/>
      <c r="AF12" s="97"/>
      <c r="AG12" s="97"/>
      <c r="AH12" s="106"/>
    </row>
    <row r="13" spans="1:34" ht="23.25" thickBot="1">
      <c r="A13" s="115"/>
      <c r="B13" s="154">
        <v>38297</v>
      </c>
      <c r="C13" s="111" t="s">
        <v>484</v>
      </c>
      <c r="D13" s="99">
        <v>1</v>
      </c>
      <c r="E13" s="97"/>
      <c r="F13" s="97">
        <v>1</v>
      </c>
      <c r="G13" s="97"/>
      <c r="H13" s="98"/>
      <c r="I13" s="143">
        <f t="shared" si="1"/>
        <v>38</v>
      </c>
      <c r="J13" s="144">
        <f t="shared" si="2"/>
        <v>10</v>
      </c>
      <c r="K13" s="97">
        <v>20</v>
      </c>
      <c r="L13" s="97">
        <v>5</v>
      </c>
      <c r="M13" s="97"/>
      <c r="N13" s="97"/>
      <c r="O13" s="97">
        <v>18</v>
      </c>
      <c r="P13" s="97">
        <v>5</v>
      </c>
      <c r="Q13" s="97"/>
      <c r="R13" s="97"/>
      <c r="S13" s="97"/>
      <c r="T13" s="97"/>
      <c r="U13" s="97"/>
      <c r="V13" s="97"/>
      <c r="W13" s="97"/>
      <c r="X13" s="97"/>
      <c r="Y13" s="106"/>
      <c r="Z13" s="99"/>
      <c r="AA13" s="97"/>
      <c r="AB13" s="97"/>
      <c r="AC13" s="97"/>
      <c r="AD13" s="97"/>
      <c r="AE13" s="97"/>
      <c r="AF13" s="97"/>
      <c r="AG13" s="97"/>
      <c r="AH13" s="106"/>
    </row>
    <row r="14" spans="1:34" ht="23.25" thickBot="1">
      <c r="A14" s="115"/>
      <c r="B14" s="154">
        <v>38298</v>
      </c>
      <c r="C14" s="111" t="s">
        <v>485</v>
      </c>
      <c r="D14" s="99">
        <v>1</v>
      </c>
      <c r="E14" s="97"/>
      <c r="F14" s="97">
        <v>1</v>
      </c>
      <c r="G14" s="97"/>
      <c r="H14" s="98"/>
      <c r="I14" s="143">
        <f t="shared" si="1"/>
        <v>120</v>
      </c>
      <c r="J14" s="144">
        <f t="shared" si="2"/>
        <v>20</v>
      </c>
      <c r="K14" s="97">
        <v>120</v>
      </c>
      <c r="L14" s="97">
        <v>20</v>
      </c>
      <c r="M14" s="97"/>
      <c r="N14" s="97"/>
      <c r="O14" s="97"/>
      <c r="P14" s="97"/>
      <c r="Q14" s="97"/>
      <c r="R14" s="98"/>
      <c r="S14" s="105"/>
      <c r="T14" s="97"/>
      <c r="U14" s="97"/>
      <c r="V14" s="97"/>
      <c r="W14" s="97"/>
      <c r="X14" s="97"/>
      <c r="Y14" s="106"/>
      <c r="Z14" s="99"/>
      <c r="AA14" s="97"/>
      <c r="AB14" s="97"/>
      <c r="AC14" s="97"/>
      <c r="AD14" s="97"/>
      <c r="AE14" s="97"/>
      <c r="AF14" s="97"/>
      <c r="AG14" s="97"/>
      <c r="AH14" s="106"/>
    </row>
    <row r="15" spans="1:34" ht="34.5" thickBot="1">
      <c r="A15" s="115"/>
      <c r="B15" s="87">
        <v>38299</v>
      </c>
      <c r="C15" s="111" t="s">
        <v>486</v>
      </c>
      <c r="D15" s="99">
        <v>1</v>
      </c>
      <c r="E15" s="97"/>
      <c r="F15" s="97">
        <v>1</v>
      </c>
      <c r="G15" s="97"/>
      <c r="H15" s="98"/>
      <c r="I15" s="143">
        <f t="shared" si="1"/>
        <v>50</v>
      </c>
      <c r="J15" s="144">
        <f t="shared" si="2"/>
        <v>10</v>
      </c>
      <c r="K15" s="97">
        <v>30</v>
      </c>
      <c r="L15" s="97">
        <v>5</v>
      </c>
      <c r="M15" s="97"/>
      <c r="N15" s="97"/>
      <c r="O15" s="97">
        <v>20</v>
      </c>
      <c r="P15" s="97">
        <v>5</v>
      </c>
      <c r="Q15" s="97"/>
      <c r="R15" s="98"/>
      <c r="S15" s="105"/>
      <c r="T15" s="97"/>
      <c r="U15" s="97"/>
      <c r="V15" s="97"/>
      <c r="W15" s="97"/>
      <c r="X15" s="97"/>
      <c r="Y15" s="106"/>
      <c r="Z15" s="99"/>
      <c r="AA15" s="97"/>
      <c r="AB15" s="97"/>
      <c r="AC15" s="97"/>
      <c r="AD15" s="97"/>
      <c r="AE15" s="97"/>
      <c r="AF15" s="97"/>
      <c r="AG15" s="97"/>
      <c r="AH15" s="106"/>
    </row>
    <row r="16" spans="1:34" ht="13.5" thickBot="1">
      <c r="A16" s="115"/>
      <c r="B16" s="87">
        <v>38300</v>
      </c>
      <c r="C16" s="111" t="s">
        <v>442</v>
      </c>
      <c r="D16" s="99"/>
      <c r="E16" s="97"/>
      <c r="F16" s="97"/>
      <c r="G16" s="97"/>
      <c r="H16" s="98"/>
      <c r="I16" s="143">
        <f t="shared" si="1"/>
        <v>0</v>
      </c>
      <c r="J16" s="144">
        <f t="shared" si="2"/>
        <v>0</v>
      </c>
      <c r="K16" s="97"/>
      <c r="L16" s="97"/>
      <c r="M16" s="97"/>
      <c r="N16" s="97"/>
      <c r="O16" s="97"/>
      <c r="P16" s="97"/>
      <c r="Q16" s="97"/>
      <c r="R16" s="98"/>
      <c r="S16" s="105"/>
      <c r="T16" s="97"/>
      <c r="U16" s="97"/>
      <c r="V16" s="97"/>
      <c r="W16" s="97"/>
      <c r="X16" s="97"/>
      <c r="Y16" s="106"/>
      <c r="Z16" s="99"/>
      <c r="AA16" s="97"/>
      <c r="AB16" s="97"/>
      <c r="AC16" s="97"/>
      <c r="AD16" s="97"/>
      <c r="AE16" s="97"/>
      <c r="AF16" s="97"/>
      <c r="AG16" s="97"/>
      <c r="AH16" s="106"/>
    </row>
    <row r="17" spans="1:34" ht="34.5" thickBot="1">
      <c r="A17" s="115"/>
      <c r="B17" s="87">
        <v>38301</v>
      </c>
      <c r="C17" s="111" t="s">
        <v>160</v>
      </c>
      <c r="D17" s="99">
        <v>1</v>
      </c>
      <c r="E17" s="97"/>
      <c r="F17" s="97">
        <v>2</v>
      </c>
      <c r="G17" s="97"/>
      <c r="H17" s="98"/>
      <c r="I17" s="143">
        <f t="shared" si="1"/>
        <v>63</v>
      </c>
      <c r="J17" s="144">
        <f t="shared" si="2"/>
        <v>12</v>
      </c>
      <c r="K17" s="97">
        <v>50</v>
      </c>
      <c r="L17" s="97">
        <v>9</v>
      </c>
      <c r="M17" s="97">
        <v>4</v>
      </c>
      <c r="N17" s="97">
        <v>1</v>
      </c>
      <c r="O17" s="97">
        <v>9</v>
      </c>
      <c r="P17" s="97">
        <v>2</v>
      </c>
      <c r="Q17" s="97"/>
      <c r="R17" s="98"/>
      <c r="S17" s="105"/>
      <c r="T17" s="97"/>
      <c r="U17" s="97"/>
      <c r="V17" s="97"/>
      <c r="W17" s="97"/>
      <c r="X17" s="97"/>
      <c r="Y17" s="106"/>
      <c r="Z17" s="99"/>
      <c r="AA17" s="97"/>
      <c r="AB17" s="97"/>
      <c r="AC17" s="97"/>
      <c r="AD17" s="97"/>
      <c r="AE17" s="97"/>
      <c r="AF17" s="97"/>
      <c r="AG17" s="97"/>
      <c r="AH17" s="106"/>
    </row>
    <row r="18" spans="1:34" ht="13.5" thickBot="1">
      <c r="A18" s="115"/>
      <c r="B18" s="87">
        <v>38302</v>
      </c>
      <c r="C18" s="111" t="s">
        <v>487</v>
      </c>
      <c r="D18" s="99">
        <v>1</v>
      </c>
      <c r="E18" s="97"/>
      <c r="F18" s="97">
        <v>1</v>
      </c>
      <c r="G18" s="97"/>
      <c r="H18" s="98"/>
      <c r="I18" s="143">
        <f t="shared" si="1"/>
        <v>70</v>
      </c>
      <c r="J18" s="144">
        <f t="shared" si="2"/>
        <v>0</v>
      </c>
      <c r="K18" s="97"/>
      <c r="L18" s="97"/>
      <c r="M18" s="97"/>
      <c r="N18" s="97"/>
      <c r="O18" s="97"/>
      <c r="P18" s="97"/>
      <c r="Q18" s="97"/>
      <c r="R18" s="98"/>
      <c r="S18" s="105"/>
      <c r="T18" s="97"/>
      <c r="U18" s="97"/>
      <c r="V18" s="97"/>
      <c r="W18" s="97"/>
      <c r="X18" s="97"/>
      <c r="Y18" s="106"/>
      <c r="Z18" s="99"/>
      <c r="AA18" s="97"/>
      <c r="AB18" s="97"/>
      <c r="AC18" s="97"/>
      <c r="AD18" s="97">
        <v>70</v>
      </c>
      <c r="AE18" s="97">
        <v>20</v>
      </c>
      <c r="AF18" s="97"/>
      <c r="AG18" s="97"/>
      <c r="AH18" s="106"/>
    </row>
    <row r="19" spans="1:34" ht="13.5" thickBot="1">
      <c r="A19" s="115"/>
      <c r="B19" s="87">
        <v>38303</v>
      </c>
      <c r="C19" s="111" t="s">
        <v>488</v>
      </c>
      <c r="D19" s="99">
        <v>1</v>
      </c>
      <c r="E19" s="97"/>
      <c r="F19" s="97">
        <v>1</v>
      </c>
      <c r="G19" s="97"/>
      <c r="H19" s="98"/>
      <c r="I19" s="143">
        <f t="shared" si="1"/>
        <v>90</v>
      </c>
      <c r="J19" s="144">
        <f t="shared" si="2"/>
        <v>15</v>
      </c>
      <c r="K19" s="97">
        <v>90</v>
      </c>
      <c r="L19" s="97">
        <v>15</v>
      </c>
      <c r="M19" s="97"/>
      <c r="N19" s="97"/>
      <c r="O19" s="97"/>
      <c r="P19" s="97"/>
      <c r="Q19" s="97"/>
      <c r="R19" s="98"/>
      <c r="S19" s="105"/>
      <c r="T19" s="97"/>
      <c r="U19" s="97"/>
      <c r="V19" s="97"/>
      <c r="W19" s="97"/>
      <c r="X19" s="97"/>
      <c r="Y19" s="106"/>
      <c r="Z19" s="99"/>
      <c r="AA19" s="97"/>
      <c r="AB19" s="97"/>
      <c r="AC19" s="97"/>
      <c r="AD19" s="97"/>
      <c r="AE19" s="97"/>
      <c r="AF19" s="97"/>
      <c r="AG19" s="97"/>
      <c r="AH19" s="106"/>
    </row>
    <row r="20" spans="1:34" ht="34.5" thickBot="1">
      <c r="A20" s="115"/>
      <c r="B20" s="154">
        <v>38304</v>
      </c>
      <c r="C20" s="111" t="s">
        <v>489</v>
      </c>
      <c r="D20" s="99">
        <v>1</v>
      </c>
      <c r="E20" s="97"/>
      <c r="F20" s="97">
        <v>1</v>
      </c>
      <c r="G20" s="97"/>
      <c r="H20" s="98"/>
      <c r="I20" s="143">
        <f t="shared" si="1"/>
        <v>68</v>
      </c>
      <c r="J20" s="144">
        <f t="shared" si="2"/>
        <v>10</v>
      </c>
      <c r="K20" s="97">
        <v>45</v>
      </c>
      <c r="L20" s="97">
        <v>7</v>
      </c>
      <c r="M20" s="97"/>
      <c r="N20" s="97"/>
      <c r="O20" s="97">
        <v>23</v>
      </c>
      <c r="P20" s="97">
        <v>3</v>
      </c>
      <c r="Q20" s="97"/>
      <c r="R20" s="98"/>
      <c r="S20" s="105"/>
      <c r="T20" s="97"/>
      <c r="U20" s="97"/>
      <c r="V20" s="97"/>
      <c r="W20" s="97"/>
      <c r="X20" s="97"/>
      <c r="Y20" s="106"/>
      <c r="Z20" s="99"/>
      <c r="AA20" s="97"/>
      <c r="AB20" s="97"/>
      <c r="AC20" s="97"/>
      <c r="AD20" s="97"/>
      <c r="AE20" s="97"/>
      <c r="AF20" s="97"/>
      <c r="AG20" s="97"/>
      <c r="AH20" s="106"/>
    </row>
    <row r="21" spans="1:34" ht="23.25" thickBot="1">
      <c r="A21" s="115"/>
      <c r="B21" s="154">
        <v>38305</v>
      </c>
      <c r="C21" s="111" t="s">
        <v>490</v>
      </c>
      <c r="D21" s="99">
        <v>1</v>
      </c>
      <c r="E21" s="97"/>
      <c r="F21" s="97">
        <v>2</v>
      </c>
      <c r="G21" s="97"/>
      <c r="H21" s="98"/>
      <c r="I21" s="143">
        <f t="shared" si="1"/>
        <v>155</v>
      </c>
      <c r="J21" s="144">
        <f t="shared" si="2"/>
        <v>15</v>
      </c>
      <c r="K21" s="97">
        <v>40</v>
      </c>
      <c r="L21" s="97">
        <v>7</v>
      </c>
      <c r="M21" s="97"/>
      <c r="N21" s="97"/>
      <c r="O21" s="97"/>
      <c r="P21" s="97"/>
      <c r="Q21" s="97"/>
      <c r="R21" s="98"/>
      <c r="S21" s="105"/>
      <c r="T21" s="97"/>
      <c r="U21" s="97"/>
      <c r="V21" s="97"/>
      <c r="W21" s="97">
        <v>70</v>
      </c>
      <c r="X21" s="97">
        <v>8</v>
      </c>
      <c r="Y21" s="106"/>
      <c r="Z21" s="99">
        <v>15</v>
      </c>
      <c r="AA21" s="97"/>
      <c r="AB21" s="97"/>
      <c r="AC21" s="97"/>
      <c r="AD21" s="97"/>
      <c r="AE21" s="97"/>
      <c r="AF21" s="97"/>
      <c r="AG21" s="97"/>
      <c r="AH21" s="106">
        <v>0.5</v>
      </c>
    </row>
    <row r="22" spans="1:34" ht="13.5" thickBot="1">
      <c r="A22" s="115"/>
      <c r="B22" s="87">
        <v>38306</v>
      </c>
      <c r="C22" s="111" t="s">
        <v>480</v>
      </c>
      <c r="D22" s="99">
        <v>1</v>
      </c>
      <c r="E22" s="97"/>
      <c r="F22" s="97">
        <v>1</v>
      </c>
      <c r="G22" s="97"/>
      <c r="H22" s="98"/>
      <c r="I22" s="143">
        <f t="shared" si="1"/>
        <v>69</v>
      </c>
      <c r="J22" s="144">
        <f t="shared" si="2"/>
        <v>0</v>
      </c>
      <c r="K22" s="97"/>
      <c r="L22" s="97"/>
      <c r="M22" s="97"/>
      <c r="N22" s="97"/>
      <c r="O22" s="97"/>
      <c r="P22" s="97"/>
      <c r="Q22" s="97"/>
      <c r="R22" s="98"/>
      <c r="S22" s="105"/>
      <c r="T22" s="97"/>
      <c r="U22" s="97"/>
      <c r="V22" s="97"/>
      <c r="W22" s="97"/>
      <c r="X22" s="97"/>
      <c r="Y22" s="106"/>
      <c r="Z22" s="99">
        <v>45</v>
      </c>
      <c r="AA22" s="97"/>
      <c r="AB22" s="97"/>
      <c r="AC22" s="97"/>
      <c r="AD22" s="97"/>
      <c r="AE22" s="97"/>
      <c r="AF22" s="97"/>
      <c r="AG22" s="97"/>
      <c r="AH22" s="106">
        <v>0.4</v>
      </c>
    </row>
    <row r="23" spans="1:34" ht="34.5" thickBot="1">
      <c r="A23" s="115"/>
      <c r="B23" s="87">
        <v>38307</v>
      </c>
      <c r="C23" s="111" t="s">
        <v>491</v>
      </c>
      <c r="D23" s="99">
        <v>1</v>
      </c>
      <c r="E23" s="97"/>
      <c r="F23" s="97">
        <v>1</v>
      </c>
      <c r="G23" s="97"/>
      <c r="H23" s="98"/>
      <c r="I23" s="143">
        <f t="shared" si="1"/>
        <v>74</v>
      </c>
      <c r="J23" s="144">
        <f t="shared" si="2"/>
        <v>13</v>
      </c>
      <c r="K23" s="97">
        <v>45</v>
      </c>
      <c r="L23" s="97">
        <v>8</v>
      </c>
      <c r="M23" s="97"/>
      <c r="N23" s="97"/>
      <c r="O23" s="97">
        <v>21</v>
      </c>
      <c r="P23" s="97">
        <v>5</v>
      </c>
      <c r="Q23" s="97"/>
      <c r="R23" s="98"/>
      <c r="S23" s="105"/>
      <c r="T23" s="97"/>
      <c r="U23" s="97"/>
      <c r="V23" s="97"/>
      <c r="W23" s="97"/>
      <c r="X23" s="97"/>
      <c r="Y23" s="106"/>
      <c r="Z23" s="99"/>
      <c r="AA23" s="97">
        <v>8</v>
      </c>
      <c r="AB23" s="97"/>
      <c r="AC23" s="97"/>
      <c r="AD23" s="97"/>
      <c r="AE23" s="97"/>
      <c r="AF23" s="97"/>
      <c r="AG23" s="97"/>
      <c r="AH23" s="106"/>
    </row>
    <row r="24" spans="1:34" ht="13.5" thickBot="1">
      <c r="A24" s="115"/>
      <c r="B24" s="87">
        <v>38308</v>
      </c>
      <c r="C24" s="111" t="s">
        <v>492</v>
      </c>
      <c r="D24" s="99">
        <v>1</v>
      </c>
      <c r="E24" s="97"/>
      <c r="F24" s="97">
        <v>1</v>
      </c>
      <c r="G24" s="97"/>
      <c r="H24" s="98"/>
      <c r="I24" s="143">
        <f t="shared" si="1"/>
        <v>80</v>
      </c>
      <c r="J24" s="144">
        <f t="shared" si="2"/>
        <v>13</v>
      </c>
      <c r="K24" s="97">
        <v>80</v>
      </c>
      <c r="L24" s="97">
        <v>13</v>
      </c>
      <c r="M24" s="97"/>
      <c r="N24" s="97"/>
      <c r="O24" s="97"/>
      <c r="P24" s="97"/>
      <c r="Q24" s="97"/>
      <c r="R24" s="98"/>
      <c r="S24" s="105"/>
      <c r="T24" s="97"/>
      <c r="U24" s="97"/>
      <c r="V24" s="97"/>
      <c r="W24" s="97"/>
      <c r="X24" s="97"/>
      <c r="Y24" s="106"/>
      <c r="Z24" s="99"/>
      <c r="AA24" s="97"/>
      <c r="AB24" s="97"/>
      <c r="AC24" s="97"/>
      <c r="AD24" s="97"/>
      <c r="AE24" s="97"/>
      <c r="AF24" s="97"/>
      <c r="AG24" s="97"/>
      <c r="AH24" s="106"/>
    </row>
    <row r="25" spans="1:34" ht="23.25" thickBot="1">
      <c r="A25" s="115"/>
      <c r="B25" s="87">
        <v>38309</v>
      </c>
      <c r="C25" s="111" t="s">
        <v>466</v>
      </c>
      <c r="D25" s="99">
        <v>1</v>
      </c>
      <c r="E25" s="97"/>
      <c r="F25" s="97">
        <v>1</v>
      </c>
      <c r="G25" s="97"/>
      <c r="H25" s="98"/>
      <c r="I25" s="143">
        <f t="shared" si="1"/>
        <v>74</v>
      </c>
      <c r="J25" s="144">
        <f t="shared" si="2"/>
        <v>10</v>
      </c>
      <c r="K25" s="97">
        <v>12</v>
      </c>
      <c r="L25" s="97">
        <v>2</v>
      </c>
      <c r="M25" s="97"/>
      <c r="N25" s="97"/>
      <c r="O25" s="97"/>
      <c r="P25" s="97"/>
      <c r="Q25" s="97"/>
      <c r="R25" s="98"/>
      <c r="S25" s="105"/>
      <c r="T25" s="97"/>
      <c r="U25" s="97">
        <v>62</v>
      </c>
      <c r="V25" s="97">
        <v>8</v>
      </c>
      <c r="W25" s="97"/>
      <c r="X25" s="97"/>
      <c r="Y25" s="106"/>
      <c r="Z25" s="99"/>
      <c r="AA25" s="97"/>
      <c r="AB25" s="97"/>
      <c r="AC25" s="97"/>
      <c r="AD25" s="97"/>
      <c r="AE25" s="97"/>
      <c r="AF25" s="97"/>
      <c r="AG25" s="97"/>
      <c r="AH25" s="106"/>
    </row>
    <row r="26" spans="1:34" ht="34.5" thickBot="1">
      <c r="A26" s="115"/>
      <c r="B26" s="87">
        <v>38310</v>
      </c>
      <c r="C26" s="111" t="s">
        <v>493</v>
      </c>
      <c r="D26" s="99">
        <v>1</v>
      </c>
      <c r="E26" s="97"/>
      <c r="F26" s="97">
        <v>2</v>
      </c>
      <c r="G26" s="97"/>
      <c r="H26" s="98"/>
      <c r="I26" s="143">
        <f t="shared" si="1"/>
        <v>105</v>
      </c>
      <c r="J26" s="144">
        <f t="shared" si="2"/>
        <v>21</v>
      </c>
      <c r="K26" s="97"/>
      <c r="L26" s="97"/>
      <c r="M26" s="97"/>
      <c r="N26" s="97"/>
      <c r="O26" s="97"/>
      <c r="P26" s="97"/>
      <c r="Q26" s="97"/>
      <c r="R26" s="98"/>
      <c r="S26" s="105"/>
      <c r="T26" s="97"/>
      <c r="U26" s="97"/>
      <c r="V26" s="97"/>
      <c r="W26" s="97"/>
      <c r="X26" s="97"/>
      <c r="Y26" s="106"/>
      <c r="Z26" s="99"/>
      <c r="AA26" s="97"/>
      <c r="AB26" s="97">
        <v>105</v>
      </c>
      <c r="AC26" s="97">
        <v>21</v>
      </c>
      <c r="AD26" s="97"/>
      <c r="AE26" s="97"/>
      <c r="AF26" s="97"/>
      <c r="AG26" s="97"/>
      <c r="AH26" s="106"/>
    </row>
    <row r="27" spans="1:34" ht="23.25" thickBot="1">
      <c r="A27" s="115"/>
      <c r="B27" s="154">
        <v>38311</v>
      </c>
      <c r="C27" s="111" t="s">
        <v>494</v>
      </c>
      <c r="D27" s="99">
        <v>1</v>
      </c>
      <c r="E27" s="97"/>
      <c r="F27" s="97">
        <v>2</v>
      </c>
      <c r="G27" s="97"/>
      <c r="H27" s="98"/>
      <c r="I27" s="143">
        <f t="shared" si="1"/>
        <v>150</v>
      </c>
      <c r="J27" s="144">
        <f t="shared" si="2"/>
        <v>30</v>
      </c>
      <c r="K27" s="97">
        <v>30</v>
      </c>
      <c r="L27" s="97">
        <v>5</v>
      </c>
      <c r="M27" s="97"/>
      <c r="N27" s="97"/>
      <c r="O27" s="97"/>
      <c r="P27" s="97"/>
      <c r="Q27" s="97"/>
      <c r="R27" s="98"/>
      <c r="S27" s="105"/>
      <c r="T27" s="97"/>
      <c r="U27" s="97"/>
      <c r="V27" s="97"/>
      <c r="W27" s="97"/>
      <c r="X27" s="97"/>
      <c r="Y27" s="106"/>
      <c r="Z27" s="99"/>
      <c r="AA27" s="97"/>
      <c r="AB27" s="97">
        <v>120</v>
      </c>
      <c r="AC27" s="97">
        <v>25</v>
      </c>
      <c r="AD27" s="97"/>
      <c r="AE27" s="97"/>
      <c r="AF27" s="97"/>
      <c r="AG27" s="97"/>
      <c r="AH27" s="106"/>
    </row>
    <row r="28" spans="1:34" ht="13.5" thickBot="1">
      <c r="A28" s="115"/>
      <c r="B28" s="154">
        <v>38312</v>
      </c>
      <c r="C28" s="111" t="s">
        <v>443</v>
      </c>
      <c r="D28" s="99"/>
      <c r="E28" s="97"/>
      <c r="F28" s="97"/>
      <c r="G28" s="97"/>
      <c r="H28" s="98"/>
      <c r="I28" s="143">
        <f t="shared" si="1"/>
        <v>0</v>
      </c>
      <c r="J28" s="144">
        <f t="shared" si="2"/>
        <v>0</v>
      </c>
      <c r="K28" s="97"/>
      <c r="L28" s="97"/>
      <c r="M28" s="97"/>
      <c r="N28" s="97"/>
      <c r="O28" s="97"/>
      <c r="P28" s="97"/>
      <c r="Q28" s="97"/>
      <c r="R28" s="98"/>
      <c r="S28" s="105"/>
      <c r="T28" s="97"/>
      <c r="U28" s="97"/>
      <c r="V28" s="97"/>
      <c r="W28" s="97"/>
      <c r="X28" s="97"/>
      <c r="Y28" s="106"/>
      <c r="Z28" s="99"/>
      <c r="AA28" s="97"/>
      <c r="AB28" s="97"/>
      <c r="AC28" s="97"/>
      <c r="AD28" s="97"/>
      <c r="AE28" s="97"/>
      <c r="AF28" s="97"/>
      <c r="AG28" s="97"/>
      <c r="AH28" s="106"/>
    </row>
    <row r="29" spans="1:34" ht="23.25" thickBot="1">
      <c r="A29" s="115"/>
      <c r="B29" s="87">
        <v>38313</v>
      </c>
      <c r="C29" s="111" t="s">
        <v>495</v>
      </c>
      <c r="D29" s="99">
        <v>1</v>
      </c>
      <c r="E29" s="97"/>
      <c r="F29" s="97">
        <v>2</v>
      </c>
      <c r="G29" s="97"/>
      <c r="H29" s="98"/>
      <c r="I29" s="143">
        <f t="shared" si="1"/>
        <v>95</v>
      </c>
      <c r="J29" s="144">
        <f t="shared" si="2"/>
        <v>10</v>
      </c>
      <c r="K29" s="97"/>
      <c r="L29" s="97"/>
      <c r="M29" s="97"/>
      <c r="N29" s="97"/>
      <c r="O29" s="97"/>
      <c r="P29" s="97"/>
      <c r="Q29" s="97"/>
      <c r="R29" s="98"/>
      <c r="S29" s="105"/>
      <c r="T29" s="97"/>
      <c r="U29" s="97"/>
      <c r="V29" s="97"/>
      <c r="W29" s="97"/>
      <c r="X29" s="97"/>
      <c r="Y29" s="106"/>
      <c r="Z29" s="99">
        <v>15</v>
      </c>
      <c r="AA29" s="97"/>
      <c r="AB29" s="97">
        <v>50</v>
      </c>
      <c r="AC29" s="97">
        <v>10</v>
      </c>
      <c r="AD29" s="97"/>
      <c r="AE29" s="97"/>
      <c r="AF29" s="97"/>
      <c r="AG29" s="97"/>
      <c r="AH29" s="106">
        <v>0.5</v>
      </c>
    </row>
    <row r="30" spans="1:34" ht="57" thickBot="1">
      <c r="A30" s="115"/>
      <c r="B30" s="87">
        <v>38314</v>
      </c>
      <c r="C30" s="111" t="s">
        <v>496</v>
      </c>
      <c r="D30" s="99">
        <v>1</v>
      </c>
      <c r="E30" s="97"/>
      <c r="F30" s="97">
        <v>1</v>
      </c>
      <c r="G30" s="97"/>
      <c r="H30" s="98"/>
      <c r="I30" s="143">
        <f t="shared" si="1"/>
        <v>53</v>
      </c>
      <c r="J30" s="144">
        <f t="shared" si="2"/>
        <v>10</v>
      </c>
      <c r="K30" s="97">
        <v>35</v>
      </c>
      <c r="L30" s="97">
        <v>5</v>
      </c>
      <c r="M30" s="97"/>
      <c r="N30" s="97"/>
      <c r="O30" s="97">
        <v>18</v>
      </c>
      <c r="P30" s="97">
        <v>5</v>
      </c>
      <c r="Q30" s="97"/>
      <c r="R30" s="98"/>
      <c r="S30" s="105"/>
      <c r="T30" s="97"/>
      <c r="U30" s="97"/>
      <c r="V30" s="97"/>
      <c r="W30" s="97"/>
      <c r="X30" s="97"/>
      <c r="Y30" s="106"/>
      <c r="Z30" s="99"/>
      <c r="AA30" s="97"/>
      <c r="AB30" s="97"/>
      <c r="AC30" s="97"/>
      <c r="AD30" s="97"/>
      <c r="AE30" s="97"/>
      <c r="AF30" s="97"/>
      <c r="AG30" s="97"/>
      <c r="AH30" s="106"/>
    </row>
    <row r="31" spans="1:34" ht="13.5" thickBot="1">
      <c r="A31" s="115"/>
      <c r="B31" s="87">
        <v>38315</v>
      </c>
      <c r="C31" s="111" t="s">
        <v>497</v>
      </c>
      <c r="D31" s="99">
        <v>1</v>
      </c>
      <c r="E31" s="97"/>
      <c r="F31" s="97">
        <v>1</v>
      </c>
      <c r="G31" s="97"/>
      <c r="H31" s="98"/>
      <c r="I31" s="143">
        <f t="shared" si="1"/>
        <v>65</v>
      </c>
      <c r="J31" s="144">
        <f t="shared" si="2"/>
        <v>12</v>
      </c>
      <c r="K31" s="97">
        <v>65</v>
      </c>
      <c r="L31" s="97">
        <v>12</v>
      </c>
      <c r="M31" s="97"/>
      <c r="N31" s="97"/>
      <c r="O31" s="97"/>
      <c r="P31" s="97"/>
      <c r="Q31" s="97"/>
      <c r="R31" s="98"/>
      <c r="S31" s="105"/>
      <c r="T31" s="97"/>
      <c r="U31" s="97"/>
      <c r="V31" s="97"/>
      <c r="W31" s="97"/>
      <c r="X31" s="97"/>
      <c r="Y31" s="106"/>
      <c r="Z31" s="99"/>
      <c r="AA31" s="97"/>
      <c r="AB31" s="97"/>
      <c r="AC31" s="97"/>
      <c r="AD31" s="97"/>
      <c r="AE31" s="97"/>
      <c r="AF31" s="97"/>
      <c r="AG31" s="97"/>
      <c r="AH31" s="106"/>
    </row>
    <row r="32" spans="1:34" ht="23.25" thickBot="1">
      <c r="A32" s="115"/>
      <c r="B32" s="87">
        <v>38316</v>
      </c>
      <c r="C32" s="111" t="s">
        <v>498</v>
      </c>
      <c r="D32" s="99">
        <v>1</v>
      </c>
      <c r="E32" s="97"/>
      <c r="F32" s="97">
        <v>1</v>
      </c>
      <c r="G32" s="97"/>
      <c r="H32" s="98"/>
      <c r="I32" s="143">
        <f t="shared" si="1"/>
        <v>75</v>
      </c>
      <c r="J32" s="144">
        <f t="shared" si="2"/>
        <v>13</v>
      </c>
      <c r="K32" s="97">
        <v>75</v>
      </c>
      <c r="L32" s="97">
        <v>13</v>
      </c>
      <c r="M32" s="97"/>
      <c r="N32" s="97"/>
      <c r="O32" s="97"/>
      <c r="P32" s="97"/>
      <c r="Q32" s="97"/>
      <c r="R32" s="98"/>
      <c r="S32" s="105"/>
      <c r="T32" s="97"/>
      <c r="U32" s="97"/>
      <c r="V32" s="97"/>
      <c r="W32" s="97"/>
      <c r="X32" s="97"/>
      <c r="Y32" s="106"/>
      <c r="Z32" s="99"/>
      <c r="AA32" s="97"/>
      <c r="AB32" s="97"/>
      <c r="AC32" s="97"/>
      <c r="AD32" s="97"/>
      <c r="AE32" s="97"/>
      <c r="AF32" s="97"/>
      <c r="AG32" s="97"/>
      <c r="AH32" s="106"/>
    </row>
    <row r="33" spans="1:34" ht="13.5" thickBot="1">
      <c r="A33" s="115"/>
      <c r="B33" s="87">
        <v>38317</v>
      </c>
      <c r="C33" s="111" t="s">
        <v>499</v>
      </c>
      <c r="D33" s="99">
        <v>1</v>
      </c>
      <c r="E33" s="97"/>
      <c r="F33" s="97">
        <v>1</v>
      </c>
      <c r="G33" s="97"/>
      <c r="H33" s="98"/>
      <c r="I33" s="143">
        <f t="shared" si="1"/>
        <v>55</v>
      </c>
      <c r="J33" s="144">
        <f t="shared" si="2"/>
        <v>12</v>
      </c>
      <c r="K33" s="97"/>
      <c r="L33" s="97"/>
      <c r="M33" s="97"/>
      <c r="N33" s="97"/>
      <c r="O33" s="97"/>
      <c r="P33" s="97"/>
      <c r="Q33" s="97"/>
      <c r="R33" s="98"/>
      <c r="S33" s="105"/>
      <c r="T33" s="97"/>
      <c r="U33" s="97"/>
      <c r="V33" s="97"/>
      <c r="W33" s="97"/>
      <c r="X33" s="97"/>
      <c r="Y33" s="106"/>
      <c r="Z33" s="99"/>
      <c r="AA33" s="97"/>
      <c r="AB33" s="97">
        <v>55</v>
      </c>
      <c r="AC33" s="97">
        <v>12</v>
      </c>
      <c r="AD33" s="97"/>
      <c r="AE33" s="97"/>
      <c r="AF33" s="97"/>
      <c r="AG33" s="97"/>
      <c r="AH33" s="106"/>
    </row>
    <row r="34" spans="1:34" ht="34.5" thickBot="1">
      <c r="A34" s="115"/>
      <c r="B34" s="154">
        <v>38318</v>
      </c>
      <c r="C34" s="111" t="s">
        <v>500</v>
      </c>
      <c r="D34" s="99">
        <v>1</v>
      </c>
      <c r="E34" s="97"/>
      <c r="F34" s="97">
        <v>2</v>
      </c>
      <c r="G34" s="97"/>
      <c r="H34" s="98"/>
      <c r="I34" s="143">
        <f t="shared" si="1"/>
        <v>180</v>
      </c>
      <c r="J34" s="144">
        <f t="shared" si="2"/>
        <v>37</v>
      </c>
      <c r="K34" s="97">
        <v>10</v>
      </c>
      <c r="L34" s="97">
        <v>2</v>
      </c>
      <c r="M34" s="97"/>
      <c r="N34" s="97"/>
      <c r="O34" s="97"/>
      <c r="P34" s="97"/>
      <c r="Q34" s="97"/>
      <c r="R34" s="98"/>
      <c r="S34" s="105"/>
      <c r="T34" s="97"/>
      <c r="U34" s="97"/>
      <c r="V34" s="97"/>
      <c r="W34" s="97"/>
      <c r="X34" s="97"/>
      <c r="Y34" s="106"/>
      <c r="Z34" s="99"/>
      <c r="AA34" s="97"/>
      <c r="AB34" s="97">
        <v>170</v>
      </c>
      <c r="AC34" s="97">
        <v>35</v>
      </c>
      <c r="AD34" s="97"/>
      <c r="AE34" s="97"/>
      <c r="AF34" s="97"/>
      <c r="AG34" s="97"/>
      <c r="AH34" s="106"/>
    </row>
    <row r="35" spans="1:34" ht="45.75" thickBot="1">
      <c r="A35" s="115"/>
      <c r="B35" s="154">
        <v>38319</v>
      </c>
      <c r="C35" s="111" t="s">
        <v>501</v>
      </c>
      <c r="D35" s="99">
        <v>1</v>
      </c>
      <c r="E35" s="97"/>
      <c r="F35" s="97">
        <v>2</v>
      </c>
      <c r="G35" s="97"/>
      <c r="H35" s="98"/>
      <c r="I35" s="143">
        <f t="shared" si="1"/>
        <v>135</v>
      </c>
      <c r="J35" s="144">
        <f t="shared" si="2"/>
        <v>22</v>
      </c>
      <c r="K35" s="97">
        <v>10</v>
      </c>
      <c r="L35" s="97">
        <v>2</v>
      </c>
      <c r="M35" s="97"/>
      <c r="N35" s="97"/>
      <c r="O35" s="97"/>
      <c r="P35" s="97"/>
      <c r="Q35" s="97"/>
      <c r="R35" s="98"/>
      <c r="S35" s="105"/>
      <c r="T35" s="97"/>
      <c r="U35" s="97"/>
      <c r="V35" s="97"/>
      <c r="W35" s="97"/>
      <c r="X35" s="97"/>
      <c r="Y35" s="106"/>
      <c r="Z35" s="99">
        <v>15</v>
      </c>
      <c r="AA35" s="97"/>
      <c r="AB35" s="97">
        <v>80</v>
      </c>
      <c r="AC35" s="97">
        <v>20</v>
      </c>
      <c r="AD35" s="97"/>
      <c r="AE35" s="97"/>
      <c r="AF35" s="97"/>
      <c r="AG35" s="97"/>
      <c r="AH35" s="106">
        <v>0.5</v>
      </c>
    </row>
    <row r="36" spans="1:34" ht="13.5" thickBot="1">
      <c r="A36" s="115"/>
      <c r="B36" s="87">
        <v>38320</v>
      </c>
      <c r="C36" s="111" t="s">
        <v>442</v>
      </c>
      <c r="D36" s="99"/>
      <c r="E36" s="97"/>
      <c r="F36" s="97"/>
      <c r="G36" s="97"/>
      <c r="H36" s="98"/>
      <c r="I36" s="143">
        <f t="shared" si="1"/>
        <v>0</v>
      </c>
      <c r="J36" s="144">
        <f t="shared" si="2"/>
        <v>0</v>
      </c>
      <c r="K36" s="97"/>
      <c r="L36" s="97"/>
      <c r="M36" s="97"/>
      <c r="N36" s="97"/>
      <c r="O36" s="97"/>
      <c r="P36" s="97"/>
      <c r="Q36" s="97"/>
      <c r="R36" s="98"/>
      <c r="S36" s="105"/>
      <c r="T36" s="97"/>
      <c r="U36" s="97"/>
      <c r="V36" s="97"/>
      <c r="W36" s="97"/>
      <c r="X36" s="97"/>
      <c r="Y36" s="106"/>
      <c r="Z36" s="99"/>
      <c r="AA36" s="97"/>
      <c r="AB36" s="97"/>
      <c r="AC36" s="97"/>
      <c r="AD36" s="97"/>
      <c r="AE36" s="97"/>
      <c r="AF36" s="97"/>
      <c r="AG36" s="97"/>
      <c r="AH36" s="106"/>
    </row>
    <row r="37" spans="1:34" ht="57" thickBot="1">
      <c r="A37" s="115"/>
      <c r="B37" s="87">
        <v>38321</v>
      </c>
      <c r="C37" s="111" t="s">
        <v>502</v>
      </c>
      <c r="D37" s="99">
        <v>1</v>
      </c>
      <c r="E37" s="97"/>
      <c r="F37" s="97">
        <v>1</v>
      </c>
      <c r="G37" s="97"/>
      <c r="H37" s="98"/>
      <c r="I37" s="143">
        <f t="shared" si="1"/>
        <v>63</v>
      </c>
      <c r="J37" s="144">
        <f t="shared" si="2"/>
        <v>12</v>
      </c>
      <c r="K37" s="97">
        <v>30</v>
      </c>
      <c r="L37" s="97">
        <v>5</v>
      </c>
      <c r="M37" s="97">
        <v>33</v>
      </c>
      <c r="N37" s="97">
        <v>7</v>
      </c>
      <c r="O37" s="97"/>
      <c r="P37" s="97"/>
      <c r="Q37" s="97"/>
      <c r="R37" s="98"/>
      <c r="S37" s="105"/>
      <c r="T37" s="97"/>
      <c r="U37" s="97"/>
      <c r="V37" s="97"/>
      <c r="W37" s="97"/>
      <c r="X37" s="97"/>
      <c r="Y37" s="106"/>
      <c r="Z37" s="99"/>
      <c r="AA37" s="97"/>
      <c r="AB37" s="97"/>
      <c r="AC37" s="97"/>
      <c r="AD37" s="97"/>
      <c r="AE37" s="97"/>
      <c r="AF37" s="97"/>
      <c r="AG37" s="97"/>
      <c r="AH37" s="106"/>
    </row>
    <row r="38" spans="1:34" ht="13.5" thickBot="1">
      <c r="A38" s="115"/>
      <c r="B38" s="87">
        <v>38322</v>
      </c>
      <c r="C38" s="111" t="s">
        <v>503</v>
      </c>
      <c r="D38" s="99">
        <v>1</v>
      </c>
      <c r="E38" s="97"/>
      <c r="F38" s="97">
        <v>1</v>
      </c>
      <c r="G38" s="97"/>
      <c r="H38" s="98"/>
      <c r="I38" s="143">
        <f t="shared" si="1"/>
        <v>60</v>
      </c>
      <c r="J38" s="144">
        <f t="shared" si="2"/>
        <v>13</v>
      </c>
      <c r="K38" s="97"/>
      <c r="L38" s="97"/>
      <c r="M38" s="97"/>
      <c r="N38" s="97"/>
      <c r="O38" s="97"/>
      <c r="P38" s="97"/>
      <c r="Q38" s="97"/>
      <c r="R38" s="98"/>
      <c r="S38" s="105"/>
      <c r="T38" s="97"/>
      <c r="U38" s="97"/>
      <c r="V38" s="97"/>
      <c r="W38" s="97"/>
      <c r="X38" s="97"/>
      <c r="Y38" s="106"/>
      <c r="Z38" s="99"/>
      <c r="AA38" s="97"/>
      <c r="AB38" s="97">
        <v>60</v>
      </c>
      <c r="AC38" s="97">
        <v>13</v>
      </c>
      <c r="AD38" s="97"/>
      <c r="AE38" s="97"/>
      <c r="AF38" s="97"/>
      <c r="AG38" s="97"/>
      <c r="AH38" s="106"/>
    </row>
    <row r="39" spans="1:34" ht="13.5" thickBot="1">
      <c r="A39" s="115"/>
      <c r="B39" s="87">
        <v>38323</v>
      </c>
      <c r="C39" s="111" t="s">
        <v>504</v>
      </c>
      <c r="D39" s="99">
        <v>1</v>
      </c>
      <c r="E39" s="97"/>
      <c r="F39" s="97">
        <v>1</v>
      </c>
      <c r="G39" s="97"/>
      <c r="H39" s="98"/>
      <c r="I39" s="143">
        <f t="shared" si="1"/>
        <v>60</v>
      </c>
      <c r="J39" s="144">
        <f t="shared" si="2"/>
        <v>0</v>
      </c>
      <c r="K39" s="97"/>
      <c r="L39" s="97"/>
      <c r="M39" s="97"/>
      <c r="N39" s="97"/>
      <c r="O39" s="97"/>
      <c r="P39" s="97"/>
      <c r="Q39" s="97"/>
      <c r="R39" s="98"/>
      <c r="S39" s="105"/>
      <c r="T39" s="97"/>
      <c r="U39" s="97"/>
      <c r="V39" s="97"/>
      <c r="W39" s="97"/>
      <c r="X39" s="97"/>
      <c r="Y39" s="106"/>
      <c r="Z39" s="99"/>
      <c r="AA39" s="97"/>
      <c r="AB39" s="97"/>
      <c r="AC39" s="97"/>
      <c r="AD39" s="97">
        <v>60</v>
      </c>
      <c r="AE39" s="97">
        <v>18</v>
      </c>
      <c r="AF39" s="97"/>
      <c r="AG39" s="97"/>
      <c r="AH39" s="106"/>
    </row>
    <row r="40" spans="1:34" ht="34.5" thickBot="1">
      <c r="A40" s="115"/>
      <c r="B40" s="87">
        <v>38324</v>
      </c>
      <c r="C40" s="111" t="s">
        <v>505</v>
      </c>
      <c r="D40" s="99">
        <v>1</v>
      </c>
      <c r="E40" s="97"/>
      <c r="F40" s="97">
        <v>1</v>
      </c>
      <c r="G40" s="97"/>
      <c r="H40" s="98"/>
      <c r="I40" s="143">
        <f t="shared" si="1"/>
        <v>43</v>
      </c>
      <c r="J40" s="144">
        <f t="shared" si="2"/>
        <v>8</v>
      </c>
      <c r="K40" s="97">
        <v>22</v>
      </c>
      <c r="L40" s="97">
        <v>4</v>
      </c>
      <c r="M40" s="97"/>
      <c r="N40" s="97"/>
      <c r="O40" s="97">
        <v>21</v>
      </c>
      <c r="P40" s="97">
        <v>4</v>
      </c>
      <c r="Q40" s="97"/>
      <c r="R40" s="98"/>
      <c r="S40" s="105"/>
      <c r="T40" s="97"/>
      <c r="U40" s="97"/>
      <c r="V40" s="97"/>
      <c r="W40" s="97"/>
      <c r="X40" s="97"/>
      <c r="Y40" s="106"/>
      <c r="Z40" s="99"/>
      <c r="AA40" s="97"/>
      <c r="AB40" s="97"/>
      <c r="AC40" s="97"/>
      <c r="AD40" s="97"/>
      <c r="AE40" s="97"/>
      <c r="AF40" s="97"/>
      <c r="AG40" s="97"/>
      <c r="AH40" s="106"/>
    </row>
    <row r="41" spans="1:34" s="5" customFormat="1" ht="34.5" thickBot="1">
      <c r="A41" s="116"/>
      <c r="B41" s="154">
        <v>38325</v>
      </c>
      <c r="C41" s="111" t="s">
        <v>506</v>
      </c>
      <c r="D41" s="99">
        <v>1</v>
      </c>
      <c r="E41" s="97"/>
      <c r="F41" s="97">
        <v>2</v>
      </c>
      <c r="G41" s="97"/>
      <c r="H41" s="98"/>
      <c r="I41" s="143">
        <f t="shared" si="1"/>
        <v>165</v>
      </c>
      <c r="J41" s="144">
        <f t="shared" si="2"/>
        <v>36</v>
      </c>
      <c r="K41" s="97"/>
      <c r="L41" s="97"/>
      <c r="M41" s="97"/>
      <c r="N41" s="97"/>
      <c r="O41" s="97"/>
      <c r="P41" s="97"/>
      <c r="Q41" s="97"/>
      <c r="R41" s="98"/>
      <c r="S41" s="105"/>
      <c r="T41" s="97"/>
      <c r="U41" s="97"/>
      <c r="V41" s="97"/>
      <c r="W41" s="97"/>
      <c r="X41" s="97"/>
      <c r="Y41" s="106"/>
      <c r="Z41" s="99"/>
      <c r="AA41" s="97"/>
      <c r="AB41" s="97">
        <v>165</v>
      </c>
      <c r="AC41" s="97">
        <v>36</v>
      </c>
      <c r="AD41" s="97"/>
      <c r="AE41" s="97"/>
      <c r="AF41" s="97"/>
      <c r="AG41" s="97"/>
      <c r="AH41" s="106"/>
    </row>
    <row r="42" spans="1:34" s="5" customFormat="1" ht="23.25" thickBot="1">
      <c r="A42" s="116"/>
      <c r="B42" s="154">
        <v>38326</v>
      </c>
      <c r="C42" s="111" t="s">
        <v>507</v>
      </c>
      <c r="D42" s="99">
        <v>1</v>
      </c>
      <c r="E42" s="97"/>
      <c r="F42" s="97">
        <v>2</v>
      </c>
      <c r="G42" s="97"/>
      <c r="H42" s="98"/>
      <c r="I42" s="143">
        <f t="shared" si="1"/>
        <v>165</v>
      </c>
      <c r="J42" s="144">
        <f t="shared" si="2"/>
        <v>25</v>
      </c>
      <c r="K42" s="97"/>
      <c r="L42" s="97"/>
      <c r="M42" s="97"/>
      <c r="N42" s="97"/>
      <c r="O42" s="97"/>
      <c r="P42" s="97"/>
      <c r="Q42" s="97"/>
      <c r="R42" s="98"/>
      <c r="S42" s="105"/>
      <c r="T42" s="97"/>
      <c r="U42" s="97"/>
      <c r="V42" s="97"/>
      <c r="W42" s="97"/>
      <c r="X42" s="97"/>
      <c r="Y42" s="106"/>
      <c r="Z42" s="99">
        <v>15</v>
      </c>
      <c r="AA42" s="97"/>
      <c r="AB42" s="97">
        <v>120</v>
      </c>
      <c r="AC42" s="97">
        <v>25</v>
      </c>
      <c r="AD42" s="97"/>
      <c r="AE42" s="97"/>
      <c r="AF42" s="97"/>
      <c r="AG42" s="97"/>
      <c r="AH42" s="106">
        <v>0.5</v>
      </c>
    </row>
    <row r="43" spans="1:34" s="5" customFormat="1" ht="13.5" thickBot="1">
      <c r="A43" s="116"/>
      <c r="B43" s="87">
        <v>38327</v>
      </c>
      <c r="C43" s="111" t="s">
        <v>480</v>
      </c>
      <c r="D43" s="99">
        <v>1</v>
      </c>
      <c r="E43" s="97"/>
      <c r="F43" s="97">
        <v>1</v>
      </c>
      <c r="G43" s="97"/>
      <c r="H43" s="98"/>
      <c r="I43" s="143">
        <f t="shared" si="1"/>
        <v>69</v>
      </c>
      <c r="J43" s="144">
        <f t="shared" si="2"/>
        <v>0</v>
      </c>
      <c r="K43" s="97"/>
      <c r="L43" s="97"/>
      <c r="M43" s="97"/>
      <c r="N43" s="97"/>
      <c r="O43" s="97"/>
      <c r="P43" s="97"/>
      <c r="Q43" s="97"/>
      <c r="R43" s="98"/>
      <c r="S43" s="105"/>
      <c r="T43" s="97"/>
      <c r="U43" s="97"/>
      <c r="V43" s="97"/>
      <c r="W43" s="97"/>
      <c r="X43" s="97"/>
      <c r="Y43" s="106"/>
      <c r="Z43" s="99">
        <v>45</v>
      </c>
      <c r="AA43" s="97"/>
      <c r="AB43" s="97"/>
      <c r="AC43" s="97"/>
      <c r="AD43" s="97"/>
      <c r="AE43" s="97"/>
      <c r="AF43" s="97"/>
      <c r="AG43" s="97"/>
      <c r="AH43" s="106">
        <v>0.4</v>
      </c>
    </row>
    <row r="44" spans="1:34" s="5" customFormat="1" ht="13.5" thickBot="1">
      <c r="A44" s="116"/>
      <c r="B44" s="87">
        <v>38328</v>
      </c>
      <c r="C44" s="111" t="s">
        <v>442</v>
      </c>
      <c r="D44" s="99"/>
      <c r="E44" s="97"/>
      <c r="F44" s="97"/>
      <c r="G44" s="97"/>
      <c r="H44" s="98"/>
      <c r="I44" s="143">
        <f t="shared" si="1"/>
        <v>0</v>
      </c>
      <c r="J44" s="144">
        <f t="shared" si="2"/>
        <v>0</v>
      </c>
      <c r="K44" s="97"/>
      <c r="L44" s="97"/>
      <c r="M44" s="97"/>
      <c r="N44" s="97"/>
      <c r="O44" s="97"/>
      <c r="P44" s="97"/>
      <c r="Q44" s="97"/>
      <c r="R44" s="98"/>
      <c r="S44" s="105"/>
      <c r="T44" s="97"/>
      <c r="U44" s="97"/>
      <c r="V44" s="97"/>
      <c r="W44" s="97"/>
      <c r="X44" s="97"/>
      <c r="Y44" s="106"/>
      <c r="Z44" s="99"/>
      <c r="AA44" s="97"/>
      <c r="AB44" s="97"/>
      <c r="AC44" s="97"/>
      <c r="AD44" s="97"/>
      <c r="AE44" s="97"/>
      <c r="AF44" s="97"/>
      <c r="AG44" s="97"/>
      <c r="AH44" s="106"/>
    </row>
    <row r="45" spans="1:34" s="5" customFormat="1" ht="57" thickBot="1">
      <c r="A45" s="116"/>
      <c r="B45" s="87">
        <v>38329</v>
      </c>
      <c r="C45" s="111" t="s">
        <v>508</v>
      </c>
      <c r="D45" s="99">
        <v>1</v>
      </c>
      <c r="E45" s="97"/>
      <c r="F45" s="97">
        <v>1</v>
      </c>
      <c r="G45" s="97"/>
      <c r="H45" s="98"/>
      <c r="I45" s="143">
        <f t="shared" si="1"/>
        <v>41</v>
      </c>
      <c r="J45" s="144">
        <f t="shared" si="2"/>
        <v>9</v>
      </c>
      <c r="K45" s="97">
        <v>24</v>
      </c>
      <c r="L45" s="97">
        <v>4</v>
      </c>
      <c r="M45" s="97"/>
      <c r="N45" s="97"/>
      <c r="O45" s="97">
        <v>17</v>
      </c>
      <c r="P45" s="97">
        <v>5</v>
      </c>
      <c r="Q45" s="97"/>
      <c r="R45" s="98"/>
      <c r="S45" s="105"/>
      <c r="T45" s="97"/>
      <c r="U45" s="97"/>
      <c r="V45" s="97"/>
      <c r="W45" s="97"/>
      <c r="X45" s="97"/>
      <c r="Y45" s="106"/>
      <c r="Z45" s="99"/>
      <c r="AA45" s="97"/>
      <c r="AB45" s="97"/>
      <c r="AC45" s="97"/>
      <c r="AD45" s="97"/>
      <c r="AE45" s="97"/>
      <c r="AF45" s="97"/>
      <c r="AG45" s="97"/>
      <c r="AH45" s="106"/>
    </row>
    <row r="46" spans="1:34" s="5" customFormat="1" ht="13.5" thickBot="1">
      <c r="A46" s="116"/>
      <c r="B46" s="87">
        <v>38330</v>
      </c>
      <c r="C46" s="111" t="s">
        <v>465</v>
      </c>
      <c r="D46" s="99">
        <v>1</v>
      </c>
      <c r="E46" s="97"/>
      <c r="F46" s="97">
        <v>1</v>
      </c>
      <c r="G46" s="97"/>
      <c r="H46" s="98"/>
      <c r="I46" s="143">
        <f t="shared" si="1"/>
        <v>95</v>
      </c>
      <c r="J46" s="144">
        <f t="shared" si="2"/>
        <v>23</v>
      </c>
      <c r="K46" s="97"/>
      <c r="L46" s="97"/>
      <c r="M46" s="97"/>
      <c r="N46" s="97"/>
      <c r="O46" s="97"/>
      <c r="P46" s="97"/>
      <c r="Q46" s="97"/>
      <c r="R46" s="98"/>
      <c r="S46" s="105"/>
      <c r="T46" s="97"/>
      <c r="U46" s="97"/>
      <c r="V46" s="97"/>
      <c r="W46" s="97"/>
      <c r="X46" s="97"/>
      <c r="Y46" s="106"/>
      <c r="Z46" s="99"/>
      <c r="AA46" s="97"/>
      <c r="AB46" s="97">
        <v>95</v>
      </c>
      <c r="AC46" s="97">
        <v>23</v>
      </c>
      <c r="AD46" s="97"/>
      <c r="AE46" s="97"/>
      <c r="AF46" s="97"/>
      <c r="AG46" s="97"/>
      <c r="AH46" s="106"/>
    </row>
    <row r="47" spans="1:34" s="5" customFormat="1" ht="34.5" thickBot="1">
      <c r="A47" s="116"/>
      <c r="B47" s="87">
        <v>38331</v>
      </c>
      <c r="C47" s="111" t="s">
        <v>509</v>
      </c>
      <c r="D47" s="99">
        <v>1</v>
      </c>
      <c r="E47" s="97"/>
      <c r="F47" s="97">
        <v>2</v>
      </c>
      <c r="G47" s="97"/>
      <c r="H47" s="98"/>
      <c r="I47" s="143">
        <f t="shared" si="1"/>
        <v>250</v>
      </c>
      <c r="J47" s="144">
        <f t="shared" si="2"/>
        <v>57</v>
      </c>
      <c r="K47" s="97"/>
      <c r="L47" s="97"/>
      <c r="M47" s="97"/>
      <c r="N47" s="97"/>
      <c r="O47" s="97"/>
      <c r="P47" s="97"/>
      <c r="Q47" s="97"/>
      <c r="R47" s="98"/>
      <c r="S47" s="105"/>
      <c r="T47" s="97"/>
      <c r="U47" s="97"/>
      <c r="V47" s="97"/>
      <c r="W47" s="97"/>
      <c r="X47" s="97"/>
      <c r="Y47" s="106"/>
      <c r="Z47" s="99"/>
      <c r="AA47" s="97"/>
      <c r="AB47" s="97">
        <v>250</v>
      </c>
      <c r="AC47" s="97">
        <v>57</v>
      </c>
      <c r="AD47" s="97"/>
      <c r="AE47" s="97"/>
      <c r="AF47" s="97"/>
      <c r="AG47" s="97"/>
      <c r="AH47" s="106"/>
    </row>
    <row r="48" spans="1:34" s="5" customFormat="1" ht="57" thickBot="1">
      <c r="A48" s="116"/>
      <c r="B48" s="154">
        <v>38332</v>
      </c>
      <c r="C48" s="111" t="s">
        <v>511</v>
      </c>
      <c r="D48" s="99">
        <v>1</v>
      </c>
      <c r="E48" s="97"/>
      <c r="F48" s="97">
        <v>2</v>
      </c>
      <c r="G48" s="97"/>
      <c r="H48" s="98"/>
      <c r="I48" s="143">
        <f t="shared" si="1"/>
        <v>160</v>
      </c>
      <c r="J48" s="144">
        <f t="shared" si="2"/>
        <v>39</v>
      </c>
      <c r="K48" s="97"/>
      <c r="L48" s="97"/>
      <c r="M48" s="97"/>
      <c r="N48" s="97"/>
      <c r="O48" s="97"/>
      <c r="P48" s="97"/>
      <c r="Q48" s="97"/>
      <c r="R48" s="98"/>
      <c r="S48" s="105"/>
      <c r="T48" s="97"/>
      <c r="U48" s="97"/>
      <c r="V48" s="97"/>
      <c r="W48" s="97"/>
      <c r="X48" s="97"/>
      <c r="Y48" s="106"/>
      <c r="Z48" s="99"/>
      <c r="AA48" s="97"/>
      <c r="AB48" s="97">
        <v>160</v>
      </c>
      <c r="AC48" s="97">
        <v>39</v>
      </c>
      <c r="AD48" s="97"/>
      <c r="AE48" s="97"/>
      <c r="AF48" s="97"/>
      <c r="AG48" s="97"/>
      <c r="AH48" s="106"/>
    </row>
    <row r="49" spans="1:34" s="5" customFormat="1" ht="23.25" thickBot="1">
      <c r="A49" s="116"/>
      <c r="B49" s="154">
        <v>38333</v>
      </c>
      <c r="C49" s="111" t="s">
        <v>510</v>
      </c>
      <c r="D49" s="99">
        <v>1</v>
      </c>
      <c r="E49" s="97"/>
      <c r="F49" s="97">
        <v>1</v>
      </c>
      <c r="G49" s="97"/>
      <c r="H49" s="98"/>
      <c r="I49" s="143">
        <f t="shared" si="1"/>
        <v>75</v>
      </c>
      <c r="J49" s="144">
        <f t="shared" si="2"/>
        <v>18</v>
      </c>
      <c r="K49" s="97"/>
      <c r="L49" s="97"/>
      <c r="M49" s="97"/>
      <c r="N49" s="97"/>
      <c r="O49" s="97"/>
      <c r="P49" s="97"/>
      <c r="Q49" s="97"/>
      <c r="R49" s="98"/>
      <c r="S49" s="105"/>
      <c r="T49" s="97"/>
      <c r="U49" s="97"/>
      <c r="V49" s="97"/>
      <c r="W49" s="97"/>
      <c r="X49" s="97"/>
      <c r="Y49" s="106"/>
      <c r="Z49" s="99"/>
      <c r="AA49" s="97"/>
      <c r="AB49" s="97">
        <v>75</v>
      </c>
      <c r="AC49" s="97">
        <v>18</v>
      </c>
      <c r="AD49" s="97"/>
      <c r="AE49" s="97"/>
      <c r="AF49" s="97"/>
      <c r="AG49" s="97"/>
      <c r="AH49" s="106"/>
    </row>
    <row r="50" spans="1:34" s="5" customFormat="1" ht="13.5" thickBot="1">
      <c r="A50" s="116"/>
      <c r="B50" s="87">
        <v>38334</v>
      </c>
      <c r="C50" s="111" t="s">
        <v>442</v>
      </c>
      <c r="D50" s="99"/>
      <c r="E50" s="97"/>
      <c r="F50" s="97"/>
      <c r="G50" s="97"/>
      <c r="H50" s="98"/>
      <c r="I50" s="143">
        <f t="shared" si="1"/>
        <v>0</v>
      </c>
      <c r="J50" s="144">
        <f t="shared" si="2"/>
        <v>0</v>
      </c>
      <c r="K50" s="97"/>
      <c r="L50" s="97"/>
      <c r="M50" s="97"/>
      <c r="N50" s="97"/>
      <c r="O50" s="97"/>
      <c r="P50" s="97"/>
      <c r="Q50" s="97"/>
      <c r="R50" s="98"/>
      <c r="S50" s="105"/>
      <c r="T50" s="97"/>
      <c r="U50" s="97"/>
      <c r="V50" s="97"/>
      <c r="W50" s="97"/>
      <c r="X50" s="97"/>
      <c r="Y50" s="106"/>
      <c r="Z50" s="99"/>
      <c r="AA50" s="97"/>
      <c r="AB50" s="97"/>
      <c r="AC50" s="97"/>
      <c r="AD50" s="97"/>
      <c r="AE50" s="97"/>
      <c r="AF50" s="97"/>
      <c r="AG50" s="97"/>
      <c r="AH50" s="106"/>
    </row>
    <row r="51" spans="1:34" s="5" customFormat="1" ht="57" thickBot="1">
      <c r="A51" s="116"/>
      <c r="B51" s="87">
        <v>38335</v>
      </c>
      <c r="C51" s="112" t="s">
        <v>464</v>
      </c>
      <c r="D51" s="99">
        <v>1</v>
      </c>
      <c r="E51" s="97"/>
      <c r="F51" s="97">
        <v>1</v>
      </c>
      <c r="G51" s="97"/>
      <c r="H51" s="98"/>
      <c r="I51" s="143">
        <f t="shared" si="1"/>
        <v>65</v>
      </c>
      <c r="J51" s="144">
        <f t="shared" si="2"/>
        <v>10</v>
      </c>
      <c r="K51" s="97">
        <v>45</v>
      </c>
      <c r="L51" s="97">
        <v>7</v>
      </c>
      <c r="M51" s="97"/>
      <c r="N51" s="97"/>
      <c r="O51" s="97">
        <v>20</v>
      </c>
      <c r="P51" s="97">
        <v>3</v>
      </c>
      <c r="Q51" s="97"/>
      <c r="R51" s="98"/>
      <c r="S51" s="105"/>
      <c r="T51" s="97"/>
      <c r="U51" s="97"/>
      <c r="V51" s="97"/>
      <c r="W51" s="97"/>
      <c r="X51" s="97"/>
      <c r="Y51" s="106"/>
      <c r="Z51" s="99"/>
      <c r="AA51" s="97"/>
      <c r="AB51" s="97"/>
      <c r="AC51" s="97"/>
      <c r="AD51" s="97"/>
      <c r="AE51" s="97"/>
      <c r="AF51" s="97"/>
      <c r="AG51" s="97"/>
      <c r="AH51" s="106"/>
    </row>
    <row r="52" spans="1:34" s="5" customFormat="1" ht="23.25" thickBot="1">
      <c r="A52" s="116"/>
      <c r="B52" s="87">
        <v>38336</v>
      </c>
      <c r="C52" s="111" t="s">
        <v>512</v>
      </c>
      <c r="D52" s="99">
        <v>1</v>
      </c>
      <c r="E52" s="97"/>
      <c r="F52" s="97">
        <v>1</v>
      </c>
      <c r="G52" s="97"/>
      <c r="H52" s="98"/>
      <c r="I52" s="143">
        <f t="shared" si="1"/>
        <v>88</v>
      </c>
      <c r="J52" s="144">
        <f t="shared" si="2"/>
        <v>5</v>
      </c>
      <c r="K52" s="97">
        <v>30</v>
      </c>
      <c r="L52" s="97">
        <v>5</v>
      </c>
      <c r="M52" s="97"/>
      <c r="N52" s="97"/>
      <c r="O52" s="97"/>
      <c r="P52" s="97"/>
      <c r="Q52" s="97"/>
      <c r="R52" s="98"/>
      <c r="S52" s="105"/>
      <c r="T52" s="97"/>
      <c r="U52" s="97"/>
      <c r="V52" s="97"/>
      <c r="W52" s="97"/>
      <c r="X52" s="97"/>
      <c r="Y52" s="106"/>
      <c r="Z52" s="99">
        <v>40</v>
      </c>
      <c r="AA52" s="97"/>
      <c r="AB52" s="97"/>
      <c r="AC52" s="97"/>
      <c r="AD52" s="97"/>
      <c r="AE52" s="97"/>
      <c r="AF52" s="97"/>
      <c r="AG52" s="97"/>
      <c r="AH52" s="106">
        <v>0.3</v>
      </c>
    </row>
    <row r="53" spans="1:34" s="5" customFormat="1" ht="23.25" thickBot="1">
      <c r="A53" s="116"/>
      <c r="B53" s="87">
        <v>38337</v>
      </c>
      <c r="C53" s="111" t="s">
        <v>513</v>
      </c>
      <c r="D53" s="99">
        <v>1</v>
      </c>
      <c r="E53" s="97"/>
      <c r="F53" s="97">
        <v>2</v>
      </c>
      <c r="G53" s="97"/>
      <c r="H53" s="98"/>
      <c r="I53" s="143">
        <f t="shared" si="1"/>
        <v>165</v>
      </c>
      <c r="J53" s="144">
        <f t="shared" si="2"/>
        <v>11</v>
      </c>
      <c r="K53" s="97"/>
      <c r="L53" s="97"/>
      <c r="M53" s="97"/>
      <c r="N53" s="97"/>
      <c r="O53" s="97"/>
      <c r="P53" s="97"/>
      <c r="Q53" s="97"/>
      <c r="R53" s="98"/>
      <c r="S53" s="105"/>
      <c r="T53" s="97"/>
      <c r="U53" s="97"/>
      <c r="V53" s="97"/>
      <c r="W53" s="97">
        <v>95</v>
      </c>
      <c r="X53" s="97">
        <v>11</v>
      </c>
      <c r="Y53" s="106"/>
      <c r="Z53" s="99"/>
      <c r="AA53" s="97"/>
      <c r="AB53" s="97"/>
      <c r="AC53" s="97"/>
      <c r="AD53" s="97">
        <v>70</v>
      </c>
      <c r="AE53" s="97">
        <v>20</v>
      </c>
      <c r="AF53" s="97"/>
      <c r="AG53" s="97"/>
      <c r="AH53" s="106"/>
    </row>
    <row r="54" spans="1:34" s="5" customFormat="1" ht="13.5" thickBot="1">
      <c r="A54" s="116"/>
      <c r="B54" s="87">
        <v>38338</v>
      </c>
      <c r="C54" s="111" t="s">
        <v>515</v>
      </c>
      <c r="D54" s="99"/>
      <c r="E54" s="97"/>
      <c r="F54" s="97"/>
      <c r="G54" s="97">
        <v>1</v>
      </c>
      <c r="H54" s="98"/>
      <c r="I54" s="143">
        <f t="shared" si="1"/>
        <v>0</v>
      </c>
      <c r="J54" s="144">
        <f t="shared" si="2"/>
        <v>0</v>
      </c>
      <c r="K54" s="97"/>
      <c r="L54" s="97"/>
      <c r="M54" s="97"/>
      <c r="N54" s="97"/>
      <c r="O54" s="97"/>
      <c r="P54" s="97"/>
      <c r="Q54" s="97"/>
      <c r="R54" s="98"/>
      <c r="S54" s="105"/>
      <c r="T54" s="97"/>
      <c r="U54" s="97"/>
      <c r="V54" s="97"/>
      <c r="W54" s="97"/>
      <c r="X54" s="97"/>
      <c r="Y54" s="106"/>
      <c r="Z54" s="99"/>
      <c r="AA54" s="97"/>
      <c r="AB54" s="97"/>
      <c r="AC54" s="97"/>
      <c r="AD54" s="97"/>
      <c r="AE54" s="97"/>
      <c r="AF54" s="97"/>
      <c r="AG54" s="97"/>
      <c r="AH54" s="106"/>
    </row>
    <row r="55" spans="1:34" s="5" customFormat="1" ht="23.25" thickBot="1">
      <c r="A55" s="116"/>
      <c r="B55" s="154">
        <v>38339</v>
      </c>
      <c r="C55" s="111" t="s">
        <v>514</v>
      </c>
      <c r="D55" s="99">
        <v>1</v>
      </c>
      <c r="E55" s="97"/>
      <c r="F55" s="97">
        <v>1</v>
      </c>
      <c r="G55" s="97"/>
      <c r="H55" s="98"/>
      <c r="I55" s="143">
        <f t="shared" si="1"/>
        <v>95</v>
      </c>
      <c r="J55" s="144">
        <f t="shared" si="2"/>
        <v>14</v>
      </c>
      <c r="K55" s="97">
        <v>95</v>
      </c>
      <c r="L55" s="97">
        <v>14</v>
      </c>
      <c r="M55" s="97"/>
      <c r="N55" s="97"/>
      <c r="O55" s="97"/>
      <c r="P55" s="97"/>
      <c r="Q55" s="97"/>
      <c r="R55" s="98"/>
      <c r="S55" s="105"/>
      <c r="T55" s="97"/>
      <c r="U55" s="97"/>
      <c r="V55" s="97"/>
      <c r="W55" s="97"/>
      <c r="X55" s="97"/>
      <c r="Y55" s="106"/>
      <c r="Z55" s="99"/>
      <c r="AA55" s="97"/>
      <c r="AB55" s="97"/>
      <c r="AC55" s="97"/>
      <c r="AD55" s="97"/>
      <c r="AE55" s="97"/>
      <c r="AF55" s="97"/>
      <c r="AG55" s="97"/>
      <c r="AH55" s="106"/>
    </row>
    <row r="56" spans="1:34" s="5" customFormat="1" ht="13.5" thickBot="1">
      <c r="A56" s="116"/>
      <c r="B56" s="154">
        <v>38340</v>
      </c>
      <c r="C56" s="111" t="s">
        <v>446</v>
      </c>
      <c r="D56" s="99"/>
      <c r="E56" s="97"/>
      <c r="F56" s="97"/>
      <c r="G56" s="97">
        <v>1</v>
      </c>
      <c r="H56" s="98"/>
      <c r="I56" s="143">
        <f t="shared" si="1"/>
        <v>0</v>
      </c>
      <c r="J56" s="144">
        <f t="shared" si="2"/>
        <v>0</v>
      </c>
      <c r="K56" s="97"/>
      <c r="L56" s="97"/>
      <c r="M56" s="97"/>
      <c r="N56" s="97"/>
      <c r="O56" s="97"/>
      <c r="P56" s="97"/>
      <c r="Q56" s="97"/>
      <c r="R56" s="98"/>
      <c r="S56" s="105"/>
      <c r="T56" s="97"/>
      <c r="U56" s="97"/>
      <c r="V56" s="97"/>
      <c r="W56" s="97"/>
      <c r="X56" s="97"/>
      <c r="Y56" s="106"/>
      <c r="Z56" s="99"/>
      <c r="AA56" s="97"/>
      <c r="AB56" s="97"/>
      <c r="AC56" s="97"/>
      <c r="AD56" s="97"/>
      <c r="AE56" s="97"/>
      <c r="AF56" s="97"/>
      <c r="AG56" s="97"/>
      <c r="AH56" s="106"/>
    </row>
    <row r="57" spans="1:34" s="5" customFormat="1" ht="13.5" thickBot="1">
      <c r="A57" s="116"/>
      <c r="B57" s="87">
        <v>38341</v>
      </c>
      <c r="C57" s="111" t="s">
        <v>445</v>
      </c>
      <c r="D57" s="99"/>
      <c r="E57" s="97"/>
      <c r="F57" s="97"/>
      <c r="G57" s="97">
        <v>1</v>
      </c>
      <c r="H57" s="98"/>
      <c r="I57" s="143">
        <f t="shared" si="1"/>
        <v>0</v>
      </c>
      <c r="J57" s="144">
        <f t="shared" si="2"/>
        <v>0</v>
      </c>
      <c r="K57" s="97"/>
      <c r="L57" s="97"/>
      <c r="M57" s="97"/>
      <c r="N57" s="97"/>
      <c r="O57" s="97"/>
      <c r="P57" s="97"/>
      <c r="Q57" s="97"/>
      <c r="R57" s="98"/>
      <c r="S57" s="105"/>
      <c r="T57" s="97"/>
      <c r="U57" s="97"/>
      <c r="V57" s="97"/>
      <c r="W57" s="97"/>
      <c r="X57" s="97"/>
      <c r="Y57" s="106"/>
      <c r="Z57" s="99"/>
      <c r="AA57" s="97"/>
      <c r="AB57" s="97"/>
      <c r="AC57" s="97"/>
      <c r="AD57" s="97"/>
      <c r="AE57" s="97"/>
      <c r="AF57" s="97"/>
      <c r="AG57" s="97"/>
      <c r="AH57" s="106"/>
    </row>
    <row r="58" spans="1:34" s="5" customFormat="1" ht="13.5" thickBot="1">
      <c r="A58" s="116"/>
      <c r="B58" s="87">
        <v>38342</v>
      </c>
      <c r="C58" s="111" t="s">
        <v>445</v>
      </c>
      <c r="D58" s="99"/>
      <c r="E58" s="97"/>
      <c r="F58" s="97"/>
      <c r="G58" s="97">
        <v>1</v>
      </c>
      <c r="H58" s="98"/>
      <c r="I58" s="143">
        <f t="shared" si="1"/>
        <v>0</v>
      </c>
      <c r="J58" s="144">
        <f t="shared" si="2"/>
        <v>0</v>
      </c>
      <c r="K58" s="97"/>
      <c r="L58" s="97"/>
      <c r="M58" s="97"/>
      <c r="N58" s="97"/>
      <c r="O58" s="97"/>
      <c r="P58" s="97"/>
      <c r="Q58" s="97"/>
      <c r="R58" s="98"/>
      <c r="S58" s="105"/>
      <c r="T58" s="97"/>
      <c r="U58" s="97"/>
      <c r="V58" s="97"/>
      <c r="W58" s="97"/>
      <c r="X58" s="97"/>
      <c r="Y58" s="106"/>
      <c r="Z58" s="99"/>
      <c r="AA58" s="97"/>
      <c r="AB58" s="97"/>
      <c r="AC58" s="97"/>
      <c r="AD58" s="97"/>
      <c r="AE58" s="97"/>
      <c r="AF58" s="97"/>
      <c r="AG58" s="97"/>
      <c r="AH58" s="106"/>
    </row>
    <row r="59" spans="1:34" s="5" customFormat="1" ht="13.5" thickBot="1">
      <c r="A59" s="116"/>
      <c r="B59" s="87">
        <v>38343</v>
      </c>
      <c r="C59" s="111" t="s">
        <v>445</v>
      </c>
      <c r="D59" s="99"/>
      <c r="E59" s="97"/>
      <c r="F59" s="97"/>
      <c r="G59" s="97">
        <v>1</v>
      </c>
      <c r="H59" s="98"/>
      <c r="I59" s="143">
        <f t="shared" si="1"/>
        <v>0</v>
      </c>
      <c r="J59" s="144">
        <f t="shared" si="2"/>
        <v>0</v>
      </c>
      <c r="K59" s="97"/>
      <c r="L59" s="97"/>
      <c r="M59" s="97"/>
      <c r="N59" s="97"/>
      <c r="O59" s="97"/>
      <c r="P59" s="97"/>
      <c r="Q59" s="97"/>
      <c r="R59" s="98"/>
      <c r="S59" s="105"/>
      <c r="T59" s="97"/>
      <c r="U59" s="97"/>
      <c r="V59" s="97"/>
      <c r="W59" s="97"/>
      <c r="X59" s="97"/>
      <c r="Y59" s="106"/>
      <c r="Z59" s="99"/>
      <c r="AA59" s="97"/>
      <c r="AB59" s="97"/>
      <c r="AC59" s="97"/>
      <c r="AD59" s="97"/>
      <c r="AE59" s="97"/>
      <c r="AF59" s="97"/>
      <c r="AG59" s="97"/>
      <c r="AH59" s="106"/>
    </row>
    <row r="60" spans="1:34" s="5" customFormat="1" ht="13.5" thickBot="1">
      <c r="A60" s="116"/>
      <c r="B60" s="87">
        <v>38344</v>
      </c>
      <c r="C60" s="111" t="s">
        <v>516</v>
      </c>
      <c r="D60" s="99">
        <v>1</v>
      </c>
      <c r="E60" s="97"/>
      <c r="F60" s="97">
        <v>1</v>
      </c>
      <c r="G60" s="97"/>
      <c r="H60" s="98"/>
      <c r="I60" s="143">
        <f t="shared" si="1"/>
        <v>50</v>
      </c>
      <c r="J60" s="144">
        <f t="shared" si="2"/>
        <v>0</v>
      </c>
      <c r="K60" s="97"/>
      <c r="L60" s="97"/>
      <c r="M60" s="97"/>
      <c r="N60" s="97"/>
      <c r="O60" s="97"/>
      <c r="P60" s="97"/>
      <c r="Q60" s="97"/>
      <c r="R60" s="98"/>
      <c r="S60" s="105"/>
      <c r="T60" s="97"/>
      <c r="U60" s="97"/>
      <c r="V60" s="97"/>
      <c r="W60" s="97"/>
      <c r="X60" s="97"/>
      <c r="Y60" s="106"/>
      <c r="Z60" s="99"/>
      <c r="AA60" s="97"/>
      <c r="AB60" s="97"/>
      <c r="AC60" s="97"/>
      <c r="AD60" s="97">
        <v>50</v>
      </c>
      <c r="AE60" s="97">
        <v>15</v>
      </c>
      <c r="AF60" s="97"/>
      <c r="AG60" s="97"/>
      <c r="AH60" s="106"/>
    </row>
    <row r="61" spans="1:34" s="5" customFormat="1" ht="13.5" thickBot="1">
      <c r="A61" s="116"/>
      <c r="B61" s="87">
        <v>38345</v>
      </c>
      <c r="C61" s="111" t="s">
        <v>463</v>
      </c>
      <c r="D61" s="99">
        <v>1</v>
      </c>
      <c r="E61" s="97"/>
      <c r="F61" s="97">
        <v>1</v>
      </c>
      <c r="G61" s="97"/>
      <c r="H61" s="98"/>
      <c r="I61" s="143">
        <f t="shared" si="1"/>
        <v>110</v>
      </c>
      <c r="J61" s="144">
        <f t="shared" si="2"/>
        <v>30</v>
      </c>
      <c r="K61" s="97"/>
      <c r="L61" s="97"/>
      <c r="M61" s="97"/>
      <c r="N61" s="97"/>
      <c r="O61" s="97"/>
      <c r="P61" s="97"/>
      <c r="Q61" s="97"/>
      <c r="R61" s="98"/>
      <c r="S61" s="105"/>
      <c r="T61" s="97"/>
      <c r="U61" s="97"/>
      <c r="V61" s="97"/>
      <c r="W61" s="97"/>
      <c r="X61" s="97"/>
      <c r="Y61" s="106"/>
      <c r="Z61" s="99"/>
      <c r="AA61" s="97"/>
      <c r="AB61" s="97">
        <v>110</v>
      </c>
      <c r="AC61" s="97">
        <v>30</v>
      </c>
      <c r="AD61" s="97"/>
      <c r="AE61" s="97"/>
      <c r="AF61" s="97"/>
      <c r="AG61" s="97"/>
      <c r="AH61" s="106"/>
    </row>
    <row r="62" spans="1:34" s="5" customFormat="1" ht="13.5" thickBot="1">
      <c r="A62" s="116"/>
      <c r="B62" s="154">
        <v>38346</v>
      </c>
      <c r="C62" s="111" t="s">
        <v>517</v>
      </c>
      <c r="D62" s="99">
        <v>1</v>
      </c>
      <c r="E62" s="97"/>
      <c r="F62" s="97">
        <v>1</v>
      </c>
      <c r="G62" s="97"/>
      <c r="H62" s="98"/>
      <c r="I62" s="143">
        <f t="shared" si="1"/>
        <v>68</v>
      </c>
      <c r="J62" s="144">
        <f t="shared" si="2"/>
        <v>5</v>
      </c>
      <c r="K62" s="97">
        <v>30</v>
      </c>
      <c r="L62" s="97">
        <v>5</v>
      </c>
      <c r="M62" s="97"/>
      <c r="N62" s="97"/>
      <c r="O62" s="97"/>
      <c r="P62" s="97"/>
      <c r="Q62" s="97"/>
      <c r="R62" s="98"/>
      <c r="S62" s="105"/>
      <c r="T62" s="97"/>
      <c r="U62" s="97"/>
      <c r="V62" s="97"/>
      <c r="W62" s="97"/>
      <c r="X62" s="97"/>
      <c r="Y62" s="106"/>
      <c r="Z62" s="99">
        <v>20</v>
      </c>
      <c r="AA62" s="97"/>
      <c r="AB62" s="97"/>
      <c r="AC62" s="97"/>
      <c r="AD62" s="97"/>
      <c r="AE62" s="97"/>
      <c r="AF62" s="97"/>
      <c r="AG62" s="97"/>
      <c r="AH62" s="106">
        <v>0.3</v>
      </c>
    </row>
    <row r="63" spans="1:34" s="5" customFormat="1" ht="13.5" thickBot="1">
      <c r="A63" s="116"/>
      <c r="B63" s="154">
        <v>38347</v>
      </c>
      <c r="C63" s="111" t="s">
        <v>518</v>
      </c>
      <c r="D63" s="99">
        <v>1</v>
      </c>
      <c r="E63" s="97"/>
      <c r="F63" s="97">
        <v>1</v>
      </c>
      <c r="G63" s="97"/>
      <c r="H63" s="98"/>
      <c r="I63" s="143">
        <f t="shared" si="1"/>
        <v>75</v>
      </c>
      <c r="J63" s="144">
        <f t="shared" si="2"/>
        <v>16</v>
      </c>
      <c r="K63" s="97"/>
      <c r="L63" s="97"/>
      <c r="M63" s="97"/>
      <c r="N63" s="97"/>
      <c r="O63" s="97"/>
      <c r="P63" s="97"/>
      <c r="Q63" s="97"/>
      <c r="R63" s="98"/>
      <c r="S63" s="105"/>
      <c r="T63" s="97"/>
      <c r="U63" s="97"/>
      <c r="V63" s="97"/>
      <c r="W63" s="97"/>
      <c r="X63" s="97"/>
      <c r="Y63" s="106"/>
      <c r="Z63" s="99"/>
      <c r="AA63" s="97"/>
      <c r="AB63" s="97">
        <v>75</v>
      </c>
      <c r="AC63" s="97">
        <v>16</v>
      </c>
      <c r="AD63" s="97"/>
      <c r="AE63" s="97"/>
      <c r="AF63" s="97"/>
      <c r="AG63" s="97"/>
      <c r="AH63" s="106"/>
    </row>
    <row r="64" spans="1:34" s="5" customFormat="1" ht="13.5" thickBot="1">
      <c r="A64" s="116"/>
      <c r="B64" s="87">
        <v>38348</v>
      </c>
      <c r="C64" s="111" t="s">
        <v>519</v>
      </c>
      <c r="D64" s="99">
        <v>1</v>
      </c>
      <c r="E64" s="97"/>
      <c r="F64" s="97">
        <v>1</v>
      </c>
      <c r="G64" s="97"/>
      <c r="H64" s="98"/>
      <c r="I64" s="143">
        <f t="shared" si="1"/>
        <v>78</v>
      </c>
      <c r="J64" s="144">
        <f t="shared" si="2"/>
        <v>13</v>
      </c>
      <c r="K64" s="97">
        <v>78</v>
      </c>
      <c r="L64" s="97">
        <v>13</v>
      </c>
      <c r="M64" s="97"/>
      <c r="N64" s="97"/>
      <c r="O64" s="97"/>
      <c r="P64" s="97"/>
      <c r="Q64" s="97"/>
      <c r="R64" s="98"/>
      <c r="S64" s="105"/>
      <c r="T64" s="97"/>
      <c r="U64" s="97"/>
      <c r="V64" s="97"/>
      <c r="W64" s="97"/>
      <c r="X64" s="97"/>
      <c r="Y64" s="106"/>
      <c r="Z64" s="99"/>
      <c r="AA64" s="97"/>
      <c r="AB64" s="97"/>
      <c r="AC64" s="97"/>
      <c r="AD64" s="97"/>
      <c r="AE64" s="97"/>
      <c r="AF64" s="97"/>
      <c r="AG64" s="97"/>
      <c r="AH64" s="106"/>
    </row>
    <row r="65" spans="1:34" s="5" customFormat="1" ht="57" thickBot="1">
      <c r="A65" s="116"/>
      <c r="B65" s="87">
        <v>38349</v>
      </c>
      <c r="C65" s="111" t="s">
        <v>520</v>
      </c>
      <c r="D65" s="99">
        <v>1</v>
      </c>
      <c r="E65" s="97"/>
      <c r="F65" s="97">
        <v>1</v>
      </c>
      <c r="G65" s="97"/>
      <c r="H65" s="98"/>
      <c r="I65" s="143">
        <f t="shared" si="1"/>
        <v>115</v>
      </c>
      <c r="J65" s="144">
        <f t="shared" si="2"/>
        <v>9</v>
      </c>
      <c r="K65" s="97">
        <v>25</v>
      </c>
      <c r="L65" s="97">
        <v>4</v>
      </c>
      <c r="M65" s="97"/>
      <c r="N65" s="97"/>
      <c r="O65" s="97">
        <v>18</v>
      </c>
      <c r="P65" s="97">
        <v>5</v>
      </c>
      <c r="Q65" s="97"/>
      <c r="R65" s="98"/>
      <c r="S65" s="105"/>
      <c r="T65" s="97"/>
      <c r="U65" s="97"/>
      <c r="V65" s="97"/>
      <c r="W65" s="97"/>
      <c r="X65" s="97"/>
      <c r="Y65" s="106"/>
      <c r="Z65" s="99">
        <v>30</v>
      </c>
      <c r="AA65" s="97"/>
      <c r="AB65" s="97"/>
      <c r="AC65" s="97"/>
      <c r="AD65" s="97"/>
      <c r="AE65" s="97"/>
      <c r="AF65" s="97"/>
      <c r="AG65" s="97"/>
      <c r="AH65" s="106">
        <v>0.7</v>
      </c>
    </row>
    <row r="66" spans="1:34" s="5" customFormat="1" ht="68.25" thickBot="1">
      <c r="A66" s="116"/>
      <c r="B66" s="87">
        <v>38350</v>
      </c>
      <c r="C66" s="111" t="s">
        <v>521</v>
      </c>
      <c r="D66" s="99">
        <v>1</v>
      </c>
      <c r="E66" s="97"/>
      <c r="F66" s="97">
        <v>2</v>
      </c>
      <c r="G66" s="97"/>
      <c r="H66" s="98"/>
      <c r="I66" s="143">
        <f t="shared" si="1"/>
        <v>185</v>
      </c>
      <c r="J66" s="144">
        <f t="shared" si="2"/>
        <v>44</v>
      </c>
      <c r="K66" s="97">
        <v>25</v>
      </c>
      <c r="L66" s="97">
        <v>4</v>
      </c>
      <c r="M66" s="97"/>
      <c r="N66" s="97"/>
      <c r="O66" s="97"/>
      <c r="P66" s="97"/>
      <c r="Q66" s="97"/>
      <c r="R66" s="98"/>
      <c r="S66" s="105"/>
      <c r="T66" s="97"/>
      <c r="U66" s="97"/>
      <c r="V66" s="97"/>
      <c r="W66" s="97"/>
      <c r="X66" s="97"/>
      <c r="Y66" s="106"/>
      <c r="Z66" s="99"/>
      <c r="AA66" s="97"/>
      <c r="AB66" s="97">
        <v>160</v>
      </c>
      <c r="AC66" s="97">
        <v>40</v>
      </c>
      <c r="AD66" s="97"/>
      <c r="AE66" s="97"/>
      <c r="AF66" s="97"/>
      <c r="AG66" s="97"/>
      <c r="AH66" s="106"/>
    </row>
    <row r="67" spans="1:34" s="5" customFormat="1" ht="13.5" thickBot="1">
      <c r="A67" s="116"/>
      <c r="B67" s="87">
        <v>38351</v>
      </c>
      <c r="C67" s="111" t="s">
        <v>504</v>
      </c>
      <c r="D67" s="99">
        <v>1</v>
      </c>
      <c r="E67" s="97"/>
      <c r="F67" s="97">
        <v>1</v>
      </c>
      <c r="G67" s="97"/>
      <c r="H67" s="98"/>
      <c r="I67" s="143">
        <f t="shared" si="1"/>
        <v>60</v>
      </c>
      <c r="J67" s="144">
        <f t="shared" si="2"/>
        <v>0</v>
      </c>
      <c r="K67" s="97"/>
      <c r="L67" s="97"/>
      <c r="M67" s="97"/>
      <c r="N67" s="97"/>
      <c r="O67" s="97"/>
      <c r="P67" s="97"/>
      <c r="Q67" s="97"/>
      <c r="R67" s="98"/>
      <c r="S67" s="105"/>
      <c r="T67" s="97"/>
      <c r="U67" s="97"/>
      <c r="V67" s="97"/>
      <c r="W67" s="97"/>
      <c r="X67" s="97"/>
      <c r="Y67" s="106"/>
      <c r="Z67" s="99"/>
      <c r="AA67" s="97"/>
      <c r="AB67" s="97"/>
      <c r="AC67" s="97"/>
      <c r="AD67" s="97">
        <v>60</v>
      </c>
      <c r="AE67" s="97">
        <v>18</v>
      </c>
      <c r="AF67" s="97"/>
      <c r="AG67" s="97"/>
      <c r="AH67" s="106"/>
    </row>
    <row r="68" spans="1:34" s="5" customFormat="1" ht="23.25" thickBot="1">
      <c r="A68" s="116"/>
      <c r="B68" s="87">
        <v>38352</v>
      </c>
      <c r="C68" s="111" t="s">
        <v>522</v>
      </c>
      <c r="D68" s="99">
        <v>1</v>
      </c>
      <c r="E68" s="97"/>
      <c r="F68" s="97">
        <v>2</v>
      </c>
      <c r="G68" s="97"/>
      <c r="H68" s="98"/>
      <c r="I68" s="143">
        <f t="shared" si="1"/>
        <v>135</v>
      </c>
      <c r="J68" s="144">
        <f t="shared" si="2"/>
        <v>31</v>
      </c>
      <c r="K68" s="97">
        <v>50</v>
      </c>
      <c r="L68" s="97">
        <v>9</v>
      </c>
      <c r="M68" s="97"/>
      <c r="N68" s="97"/>
      <c r="O68" s="97"/>
      <c r="P68" s="97"/>
      <c r="Q68" s="97"/>
      <c r="R68" s="98"/>
      <c r="S68" s="105"/>
      <c r="T68" s="97"/>
      <c r="U68" s="97"/>
      <c r="V68" s="97"/>
      <c r="W68" s="97"/>
      <c r="X68" s="97"/>
      <c r="Y68" s="106"/>
      <c r="Z68" s="99"/>
      <c r="AA68" s="97"/>
      <c r="AB68" s="97">
        <v>85</v>
      </c>
      <c r="AC68" s="97">
        <v>22</v>
      </c>
      <c r="AD68" s="97"/>
      <c r="AE68" s="97"/>
      <c r="AF68" s="97"/>
      <c r="AG68" s="97"/>
      <c r="AH68" s="106"/>
    </row>
    <row r="69" spans="1:34" s="5" customFormat="1" ht="13.5" thickBot="1">
      <c r="A69" s="116"/>
      <c r="B69" s="154">
        <v>38353</v>
      </c>
      <c r="C69" s="111" t="s">
        <v>523</v>
      </c>
      <c r="D69" s="99">
        <v>1</v>
      </c>
      <c r="E69" s="97"/>
      <c r="F69" s="97">
        <v>1</v>
      </c>
      <c r="G69" s="97"/>
      <c r="H69" s="98"/>
      <c r="I69" s="143">
        <f t="shared" si="1"/>
        <v>90</v>
      </c>
      <c r="J69" s="144">
        <f t="shared" si="2"/>
        <v>21</v>
      </c>
      <c r="K69" s="97"/>
      <c r="L69" s="97"/>
      <c r="M69" s="97"/>
      <c r="N69" s="97"/>
      <c r="O69" s="97"/>
      <c r="P69" s="97"/>
      <c r="Q69" s="97"/>
      <c r="R69" s="98"/>
      <c r="S69" s="105"/>
      <c r="T69" s="97"/>
      <c r="U69" s="97"/>
      <c r="V69" s="97"/>
      <c r="W69" s="97"/>
      <c r="X69" s="97"/>
      <c r="Y69" s="106"/>
      <c r="Z69" s="99"/>
      <c r="AA69" s="97"/>
      <c r="AB69" s="97">
        <v>90</v>
      </c>
      <c r="AC69" s="97">
        <v>21</v>
      </c>
      <c r="AD69" s="97"/>
      <c r="AE69" s="97"/>
      <c r="AF69" s="97"/>
      <c r="AG69" s="97"/>
      <c r="AH69" s="106"/>
    </row>
    <row r="70" spans="1:34" s="5" customFormat="1" ht="34.5" thickBot="1">
      <c r="A70" s="116"/>
      <c r="B70" s="154">
        <v>38354</v>
      </c>
      <c r="C70" s="111" t="s">
        <v>524</v>
      </c>
      <c r="D70" s="99">
        <v>1</v>
      </c>
      <c r="E70" s="97"/>
      <c r="F70" s="97">
        <v>2</v>
      </c>
      <c r="G70" s="97"/>
      <c r="H70" s="98"/>
      <c r="I70" s="143">
        <f t="shared" si="1"/>
        <v>215</v>
      </c>
      <c r="J70" s="144">
        <f t="shared" si="2"/>
        <v>50</v>
      </c>
      <c r="K70" s="97"/>
      <c r="L70" s="97"/>
      <c r="M70" s="97"/>
      <c r="N70" s="97"/>
      <c r="O70" s="97"/>
      <c r="P70" s="97"/>
      <c r="Q70" s="97"/>
      <c r="R70" s="98"/>
      <c r="S70" s="105"/>
      <c r="T70" s="97"/>
      <c r="U70" s="97"/>
      <c r="V70" s="97"/>
      <c r="W70" s="97"/>
      <c r="X70" s="97"/>
      <c r="Y70" s="106"/>
      <c r="Z70" s="99"/>
      <c r="AA70" s="97"/>
      <c r="AB70" s="97">
        <v>215</v>
      </c>
      <c r="AC70" s="97">
        <v>50</v>
      </c>
      <c r="AD70" s="97"/>
      <c r="AE70" s="97"/>
      <c r="AF70" s="97"/>
      <c r="AG70" s="97"/>
      <c r="AH70" s="106"/>
    </row>
    <row r="71" spans="1:34" s="5" customFormat="1" ht="13.5" thickBot="1">
      <c r="A71" s="116"/>
      <c r="B71" s="87">
        <v>38355</v>
      </c>
      <c r="C71" s="111" t="s">
        <v>525</v>
      </c>
      <c r="D71" s="99">
        <v>1</v>
      </c>
      <c r="E71" s="97"/>
      <c r="F71" s="97">
        <v>1</v>
      </c>
      <c r="G71" s="97"/>
      <c r="H71" s="98"/>
      <c r="I71" s="143">
        <f t="shared" si="1"/>
        <v>80</v>
      </c>
      <c r="J71" s="144">
        <f t="shared" si="2"/>
        <v>5</v>
      </c>
      <c r="K71" s="97">
        <v>30</v>
      </c>
      <c r="L71" s="97">
        <v>5</v>
      </c>
      <c r="M71" s="97"/>
      <c r="N71" s="97"/>
      <c r="O71" s="97"/>
      <c r="P71" s="97"/>
      <c r="Q71" s="97"/>
      <c r="R71" s="98"/>
      <c r="S71" s="105"/>
      <c r="T71" s="97"/>
      <c r="U71" s="97"/>
      <c r="V71" s="97"/>
      <c r="W71" s="97"/>
      <c r="X71" s="97"/>
      <c r="Y71" s="106"/>
      <c r="Z71" s="99">
        <v>20</v>
      </c>
      <c r="AA71" s="97"/>
      <c r="AB71" s="97"/>
      <c r="AC71" s="97"/>
      <c r="AD71" s="97"/>
      <c r="AE71" s="97"/>
      <c r="AF71" s="97"/>
      <c r="AG71" s="97"/>
      <c r="AH71" s="106">
        <v>0.5</v>
      </c>
    </row>
    <row r="72" spans="1:34" s="5" customFormat="1" ht="57" thickBot="1">
      <c r="A72" s="116"/>
      <c r="B72" s="87">
        <v>38356</v>
      </c>
      <c r="C72" s="111" t="s">
        <v>462</v>
      </c>
      <c r="D72" s="99">
        <v>1</v>
      </c>
      <c r="E72" s="97"/>
      <c r="F72" s="97">
        <v>1</v>
      </c>
      <c r="G72" s="97"/>
      <c r="H72" s="98"/>
      <c r="I72" s="143">
        <f t="shared" si="1"/>
        <v>43</v>
      </c>
      <c r="J72" s="144">
        <f t="shared" si="2"/>
        <v>9</v>
      </c>
      <c r="K72" s="97">
        <v>30</v>
      </c>
      <c r="L72" s="97">
        <v>5</v>
      </c>
      <c r="M72" s="97"/>
      <c r="N72" s="97"/>
      <c r="O72" s="97">
        <v>13</v>
      </c>
      <c r="P72" s="97">
        <v>4</v>
      </c>
      <c r="Q72" s="97"/>
      <c r="R72" s="98"/>
      <c r="S72" s="105"/>
      <c r="T72" s="97"/>
      <c r="U72" s="97"/>
      <c r="V72" s="97"/>
      <c r="W72" s="97"/>
      <c r="X72" s="97"/>
      <c r="Y72" s="106"/>
      <c r="Z72" s="99"/>
      <c r="AA72" s="97"/>
      <c r="AB72" s="97"/>
      <c r="AC72" s="97"/>
      <c r="AD72" s="97"/>
      <c r="AE72" s="97"/>
      <c r="AF72" s="97"/>
      <c r="AG72" s="97"/>
      <c r="AH72" s="106"/>
    </row>
    <row r="73" spans="1:34" s="5" customFormat="1" ht="23.25" thickBot="1">
      <c r="A73" s="116"/>
      <c r="B73" s="87">
        <v>38357</v>
      </c>
      <c r="C73" s="111" t="s">
        <v>526</v>
      </c>
      <c r="D73" s="99">
        <v>1</v>
      </c>
      <c r="E73" s="97"/>
      <c r="F73" s="97">
        <v>1</v>
      </c>
      <c r="G73" s="97"/>
      <c r="H73" s="98"/>
      <c r="I73" s="143">
        <f aca="true" t="shared" si="3" ref="I73:I136">K73+M73+O73+Q73+S73+U73+W73+Z73+AA73+AB73+AD73+AF73+(AG73*20)+(AH73*60)</f>
        <v>100</v>
      </c>
      <c r="J73" s="144">
        <f aca="true" t="shared" si="4" ref="J73:J136">L73+N73+P73+R73+T73+V73+X73+AC73</f>
        <v>15</v>
      </c>
      <c r="K73" s="97">
        <v>100</v>
      </c>
      <c r="L73" s="97">
        <v>15</v>
      </c>
      <c r="M73" s="97"/>
      <c r="N73" s="97"/>
      <c r="O73" s="97"/>
      <c r="P73" s="97"/>
      <c r="Q73" s="97"/>
      <c r="R73" s="98"/>
      <c r="S73" s="105"/>
      <c r="T73" s="97"/>
      <c r="U73" s="97"/>
      <c r="V73" s="97"/>
      <c r="W73" s="97"/>
      <c r="X73" s="97"/>
      <c r="Y73" s="106"/>
      <c r="Z73" s="99"/>
      <c r="AA73" s="97"/>
      <c r="AB73" s="97"/>
      <c r="AC73" s="97"/>
      <c r="AD73" s="97"/>
      <c r="AE73" s="97"/>
      <c r="AF73" s="97"/>
      <c r="AG73" s="97"/>
      <c r="AH73" s="106"/>
    </row>
    <row r="74" spans="1:34" s="5" customFormat="1" ht="57" thickBot="1">
      <c r="A74" s="116"/>
      <c r="B74" s="87">
        <v>38358</v>
      </c>
      <c r="C74" s="111" t="s">
        <v>527</v>
      </c>
      <c r="D74" s="99">
        <v>1</v>
      </c>
      <c r="E74" s="97"/>
      <c r="F74" s="97">
        <v>2</v>
      </c>
      <c r="G74" s="97"/>
      <c r="H74" s="98"/>
      <c r="I74" s="143">
        <f t="shared" si="3"/>
        <v>200</v>
      </c>
      <c r="J74" s="144">
        <f t="shared" si="4"/>
        <v>50</v>
      </c>
      <c r="K74" s="97"/>
      <c r="L74" s="97"/>
      <c r="M74" s="97"/>
      <c r="N74" s="97"/>
      <c r="O74" s="97"/>
      <c r="P74" s="97"/>
      <c r="Q74" s="97"/>
      <c r="R74" s="98"/>
      <c r="S74" s="105"/>
      <c r="T74" s="97"/>
      <c r="U74" s="97"/>
      <c r="V74" s="97"/>
      <c r="W74" s="97"/>
      <c r="X74" s="97"/>
      <c r="Y74" s="106"/>
      <c r="Z74" s="99"/>
      <c r="AA74" s="97"/>
      <c r="AB74" s="97">
        <v>200</v>
      </c>
      <c r="AC74" s="97">
        <v>50</v>
      </c>
      <c r="AD74" s="97"/>
      <c r="AE74" s="97"/>
      <c r="AF74" s="97"/>
      <c r="AG74" s="97"/>
      <c r="AH74" s="106"/>
    </row>
    <row r="75" spans="1:34" s="5" customFormat="1" ht="13.5" thickBot="1">
      <c r="A75" s="116"/>
      <c r="B75" s="87">
        <v>38359</v>
      </c>
      <c r="C75" s="111" t="s">
        <v>442</v>
      </c>
      <c r="D75" s="99"/>
      <c r="E75" s="97"/>
      <c r="F75" s="97"/>
      <c r="G75" s="97"/>
      <c r="H75" s="98"/>
      <c r="I75" s="143">
        <f t="shared" si="3"/>
        <v>11</v>
      </c>
      <c r="J75" s="144">
        <f t="shared" si="4"/>
        <v>2</v>
      </c>
      <c r="K75" s="97">
        <v>11</v>
      </c>
      <c r="L75" s="97">
        <v>2</v>
      </c>
      <c r="M75" s="97"/>
      <c r="N75" s="97"/>
      <c r="O75" s="97"/>
      <c r="P75" s="97"/>
      <c r="Q75" s="97"/>
      <c r="R75" s="98"/>
      <c r="S75" s="105"/>
      <c r="T75" s="97"/>
      <c r="U75" s="97"/>
      <c r="V75" s="97"/>
      <c r="W75" s="97"/>
      <c r="X75" s="97"/>
      <c r="Y75" s="106"/>
      <c r="Z75" s="99"/>
      <c r="AA75" s="97"/>
      <c r="AB75" s="97"/>
      <c r="AC75" s="97"/>
      <c r="AD75" s="97"/>
      <c r="AE75" s="97"/>
      <c r="AF75" s="97"/>
      <c r="AG75" s="97"/>
      <c r="AH75" s="106"/>
    </row>
    <row r="76" spans="1:34" s="5" customFormat="1" ht="23.25" thickBot="1">
      <c r="A76" s="116"/>
      <c r="B76" s="154">
        <v>38360</v>
      </c>
      <c r="C76" s="111" t="s">
        <v>528</v>
      </c>
      <c r="D76" s="99">
        <v>1</v>
      </c>
      <c r="E76" s="97"/>
      <c r="F76" s="97">
        <v>1</v>
      </c>
      <c r="G76" s="97"/>
      <c r="H76" s="98"/>
      <c r="I76" s="143">
        <f t="shared" si="3"/>
        <v>55</v>
      </c>
      <c r="J76" s="144">
        <f t="shared" si="4"/>
        <v>9</v>
      </c>
      <c r="K76" s="97"/>
      <c r="L76" s="97"/>
      <c r="M76" s="97"/>
      <c r="N76" s="97"/>
      <c r="O76" s="97"/>
      <c r="P76" s="97"/>
      <c r="Q76" s="97"/>
      <c r="R76" s="98"/>
      <c r="S76" s="105"/>
      <c r="T76" s="97"/>
      <c r="U76" s="97"/>
      <c r="V76" s="97"/>
      <c r="W76" s="97">
        <v>55</v>
      </c>
      <c r="X76" s="97">
        <v>9</v>
      </c>
      <c r="Y76" s="106"/>
      <c r="Z76" s="99"/>
      <c r="AA76" s="97"/>
      <c r="AB76" s="97"/>
      <c r="AC76" s="97"/>
      <c r="AD76" s="97"/>
      <c r="AE76" s="97"/>
      <c r="AF76" s="97"/>
      <c r="AG76" s="97"/>
      <c r="AH76" s="106"/>
    </row>
    <row r="77" spans="1:34" s="5" customFormat="1" ht="57" thickBot="1">
      <c r="A77" s="116"/>
      <c r="B77" s="154">
        <v>38361</v>
      </c>
      <c r="C77" s="111" t="s">
        <v>529</v>
      </c>
      <c r="D77" s="99">
        <v>1</v>
      </c>
      <c r="E77" s="97"/>
      <c r="F77" s="97">
        <v>2</v>
      </c>
      <c r="G77" s="97"/>
      <c r="H77" s="98"/>
      <c r="I77" s="143">
        <f t="shared" si="3"/>
        <v>139</v>
      </c>
      <c r="J77" s="144">
        <f t="shared" si="4"/>
        <v>10</v>
      </c>
      <c r="K77" s="97">
        <v>45</v>
      </c>
      <c r="L77" s="97">
        <v>7</v>
      </c>
      <c r="M77" s="97"/>
      <c r="N77" s="97"/>
      <c r="O77" s="97">
        <v>24</v>
      </c>
      <c r="P77" s="97">
        <v>3</v>
      </c>
      <c r="Q77" s="97"/>
      <c r="R77" s="98"/>
      <c r="S77" s="105"/>
      <c r="T77" s="97"/>
      <c r="U77" s="97"/>
      <c r="V77" s="97"/>
      <c r="W77" s="97"/>
      <c r="X77" s="97"/>
      <c r="Y77" s="106"/>
      <c r="Z77" s="99"/>
      <c r="AA77" s="97"/>
      <c r="AB77" s="97"/>
      <c r="AC77" s="97"/>
      <c r="AD77" s="97">
        <v>70</v>
      </c>
      <c r="AE77" s="97">
        <v>22</v>
      </c>
      <c r="AF77" s="97"/>
      <c r="AG77" s="97"/>
      <c r="AH77" s="106"/>
    </row>
    <row r="78" spans="1:34" ht="13.5" thickBot="1">
      <c r="A78" s="115"/>
      <c r="B78" s="87">
        <v>38362</v>
      </c>
      <c r="C78" s="111" t="s">
        <v>533</v>
      </c>
      <c r="D78" s="99">
        <v>1</v>
      </c>
      <c r="E78" s="97"/>
      <c r="F78" s="97">
        <v>1</v>
      </c>
      <c r="G78" s="97"/>
      <c r="H78" s="98"/>
      <c r="I78" s="143">
        <f t="shared" si="3"/>
        <v>104</v>
      </c>
      <c r="J78" s="144">
        <f t="shared" si="4"/>
        <v>6</v>
      </c>
      <c r="K78" s="97">
        <v>35</v>
      </c>
      <c r="L78" s="97">
        <v>6</v>
      </c>
      <c r="M78" s="97"/>
      <c r="N78" s="97"/>
      <c r="O78" s="97"/>
      <c r="P78" s="97"/>
      <c r="Q78" s="97"/>
      <c r="R78" s="98"/>
      <c r="S78" s="105"/>
      <c r="T78" s="97"/>
      <c r="U78" s="97"/>
      <c r="V78" s="97"/>
      <c r="W78" s="97"/>
      <c r="X78" s="97"/>
      <c r="Y78" s="106"/>
      <c r="Z78" s="99">
        <v>40</v>
      </c>
      <c r="AA78" s="97">
        <v>5</v>
      </c>
      <c r="AB78" s="97"/>
      <c r="AC78" s="97"/>
      <c r="AD78" s="97"/>
      <c r="AE78" s="97"/>
      <c r="AF78" s="97"/>
      <c r="AG78" s="97"/>
      <c r="AH78" s="106">
        <v>0.4</v>
      </c>
    </row>
    <row r="79" spans="1:34" ht="13.5" thickBot="1">
      <c r="A79" s="115"/>
      <c r="B79" s="87">
        <v>38363</v>
      </c>
      <c r="C79" s="111" t="s">
        <v>532</v>
      </c>
      <c r="D79" s="99">
        <v>1</v>
      </c>
      <c r="E79" s="97"/>
      <c r="F79" s="97">
        <v>1</v>
      </c>
      <c r="G79" s="97"/>
      <c r="H79" s="98"/>
      <c r="I79" s="143">
        <f t="shared" si="3"/>
        <v>35</v>
      </c>
      <c r="J79" s="144">
        <f t="shared" si="4"/>
        <v>7</v>
      </c>
      <c r="K79" s="97"/>
      <c r="L79" s="97"/>
      <c r="M79" s="97">
        <v>35</v>
      </c>
      <c r="N79" s="97">
        <v>7</v>
      </c>
      <c r="O79" s="97"/>
      <c r="P79" s="97"/>
      <c r="Q79" s="97"/>
      <c r="R79" s="98"/>
      <c r="S79" s="105"/>
      <c r="T79" s="97"/>
      <c r="U79" s="97"/>
      <c r="V79" s="97"/>
      <c r="W79" s="97"/>
      <c r="X79" s="97"/>
      <c r="Y79" s="106"/>
      <c r="Z79" s="99"/>
      <c r="AA79" s="97"/>
      <c r="AB79" s="97"/>
      <c r="AC79" s="97"/>
      <c r="AD79" s="97"/>
      <c r="AE79" s="97"/>
      <c r="AF79" s="97"/>
      <c r="AG79" s="97"/>
      <c r="AH79" s="106"/>
    </row>
    <row r="80" spans="1:34" ht="13.5" thickBot="1">
      <c r="A80" s="115"/>
      <c r="B80" s="87">
        <v>38364</v>
      </c>
      <c r="C80" s="111" t="s">
        <v>531</v>
      </c>
      <c r="D80" s="99">
        <v>1</v>
      </c>
      <c r="E80" s="97"/>
      <c r="F80" s="97">
        <v>1</v>
      </c>
      <c r="G80" s="97"/>
      <c r="H80" s="98"/>
      <c r="I80" s="143">
        <f t="shared" si="3"/>
        <v>70</v>
      </c>
      <c r="J80" s="144">
        <f t="shared" si="4"/>
        <v>12</v>
      </c>
      <c r="K80" s="97">
        <v>70</v>
      </c>
      <c r="L80" s="97">
        <v>12</v>
      </c>
      <c r="M80" s="97"/>
      <c r="N80" s="97"/>
      <c r="O80" s="97"/>
      <c r="P80" s="97"/>
      <c r="Q80" s="97"/>
      <c r="R80" s="98"/>
      <c r="S80" s="105"/>
      <c r="T80" s="97"/>
      <c r="U80" s="97"/>
      <c r="V80" s="97"/>
      <c r="W80" s="97"/>
      <c r="X80" s="97"/>
      <c r="Y80" s="106"/>
      <c r="Z80" s="99"/>
      <c r="AA80" s="97"/>
      <c r="AB80" s="97"/>
      <c r="AC80" s="97"/>
      <c r="AD80" s="97"/>
      <c r="AE80" s="97"/>
      <c r="AF80" s="97"/>
      <c r="AG80" s="97"/>
      <c r="AH80" s="106"/>
    </row>
    <row r="81" spans="1:34" ht="23.25" thickBot="1">
      <c r="A81" s="115"/>
      <c r="B81" s="87">
        <v>38365</v>
      </c>
      <c r="C81" s="111" t="s">
        <v>530</v>
      </c>
      <c r="D81" s="99">
        <v>1</v>
      </c>
      <c r="E81" s="97"/>
      <c r="F81" s="97">
        <v>1</v>
      </c>
      <c r="G81" s="97"/>
      <c r="H81" s="98"/>
      <c r="I81" s="143">
        <f t="shared" si="3"/>
        <v>60</v>
      </c>
      <c r="J81" s="144">
        <f t="shared" si="4"/>
        <v>10</v>
      </c>
      <c r="K81" s="97">
        <v>5</v>
      </c>
      <c r="L81" s="97">
        <v>1</v>
      </c>
      <c r="M81" s="97"/>
      <c r="N81" s="97"/>
      <c r="O81" s="97"/>
      <c r="P81" s="97"/>
      <c r="Q81" s="97"/>
      <c r="R81" s="98"/>
      <c r="S81" s="105"/>
      <c r="T81" s="97"/>
      <c r="U81" s="97">
        <v>55</v>
      </c>
      <c r="V81" s="97">
        <v>9</v>
      </c>
      <c r="W81" s="97"/>
      <c r="X81" s="97"/>
      <c r="Y81" s="106"/>
      <c r="Z81" s="99"/>
      <c r="AA81" s="97"/>
      <c r="AB81" s="97"/>
      <c r="AC81" s="97"/>
      <c r="AD81" s="97"/>
      <c r="AE81" s="97"/>
      <c r="AF81" s="97"/>
      <c r="AG81" s="97"/>
      <c r="AH81" s="106"/>
    </row>
    <row r="82" spans="1:34" ht="13.5" thickBot="1">
      <c r="A82" s="115"/>
      <c r="B82" s="87">
        <v>38366</v>
      </c>
      <c r="C82" s="111" t="s">
        <v>442</v>
      </c>
      <c r="D82" s="99"/>
      <c r="E82" s="97"/>
      <c r="F82" s="97"/>
      <c r="G82" s="97"/>
      <c r="H82" s="98"/>
      <c r="I82" s="143">
        <f t="shared" si="3"/>
        <v>0</v>
      </c>
      <c r="J82" s="144">
        <f t="shared" si="4"/>
        <v>0</v>
      </c>
      <c r="K82" s="97"/>
      <c r="L82" s="97"/>
      <c r="M82" s="97"/>
      <c r="N82" s="97"/>
      <c r="O82" s="97"/>
      <c r="P82" s="97"/>
      <c r="Q82" s="97"/>
      <c r="R82" s="98"/>
      <c r="S82" s="105"/>
      <c r="T82" s="97"/>
      <c r="U82" s="97"/>
      <c r="V82" s="97"/>
      <c r="W82" s="97"/>
      <c r="X82" s="97"/>
      <c r="Y82" s="106"/>
      <c r="Z82" s="99"/>
      <c r="AA82" s="97"/>
      <c r="AB82" s="97"/>
      <c r="AC82" s="97"/>
      <c r="AD82" s="97"/>
      <c r="AE82" s="97"/>
      <c r="AF82" s="97"/>
      <c r="AG82" s="97"/>
      <c r="AH82" s="106"/>
    </row>
    <row r="83" spans="1:34" ht="34.5" thickBot="1">
      <c r="A83" s="115"/>
      <c r="B83" s="154">
        <v>38367</v>
      </c>
      <c r="C83" s="111" t="s">
        <v>534</v>
      </c>
      <c r="D83" s="99">
        <v>1</v>
      </c>
      <c r="E83" s="97">
        <v>1</v>
      </c>
      <c r="F83" s="97">
        <v>1</v>
      </c>
      <c r="G83" s="97"/>
      <c r="H83" s="98"/>
      <c r="I83" s="143">
        <f t="shared" si="3"/>
        <v>180</v>
      </c>
      <c r="J83" s="144">
        <f t="shared" si="4"/>
        <v>48</v>
      </c>
      <c r="K83" s="97"/>
      <c r="L83" s="97"/>
      <c r="M83" s="97"/>
      <c r="N83" s="97"/>
      <c r="O83" s="97"/>
      <c r="P83" s="97"/>
      <c r="Q83" s="97"/>
      <c r="R83" s="98"/>
      <c r="S83" s="105"/>
      <c r="T83" s="97"/>
      <c r="U83" s="97"/>
      <c r="V83" s="97"/>
      <c r="W83" s="97"/>
      <c r="X83" s="97"/>
      <c r="Y83" s="106"/>
      <c r="Z83" s="99"/>
      <c r="AA83" s="97"/>
      <c r="AB83" s="97">
        <v>180</v>
      </c>
      <c r="AC83" s="97">
        <v>48</v>
      </c>
      <c r="AD83" s="97"/>
      <c r="AE83" s="97"/>
      <c r="AF83" s="97"/>
      <c r="AG83" s="97"/>
      <c r="AH83" s="106"/>
    </row>
    <row r="84" spans="1:34" ht="34.5" thickBot="1">
      <c r="A84" s="115"/>
      <c r="B84" s="154">
        <v>38368</v>
      </c>
      <c r="C84" s="111" t="s">
        <v>447</v>
      </c>
      <c r="D84" s="99">
        <v>1</v>
      </c>
      <c r="E84" s="97"/>
      <c r="F84" s="97">
        <v>1</v>
      </c>
      <c r="G84" s="97"/>
      <c r="H84" s="98"/>
      <c r="I84" s="143">
        <f t="shared" si="3"/>
        <v>120</v>
      </c>
      <c r="J84" s="144">
        <f t="shared" si="4"/>
        <v>18</v>
      </c>
      <c r="K84" s="97">
        <v>120</v>
      </c>
      <c r="L84" s="97">
        <v>18</v>
      </c>
      <c r="M84" s="97"/>
      <c r="N84" s="97"/>
      <c r="O84" s="97"/>
      <c r="P84" s="97"/>
      <c r="Q84" s="97"/>
      <c r="R84" s="98"/>
      <c r="S84" s="105"/>
      <c r="T84" s="97"/>
      <c r="U84" s="97"/>
      <c r="V84" s="97"/>
      <c r="W84" s="97"/>
      <c r="X84" s="97"/>
      <c r="Y84" s="106"/>
      <c r="Z84" s="99"/>
      <c r="AA84" s="97"/>
      <c r="AB84" s="97"/>
      <c r="AC84" s="97"/>
      <c r="AD84" s="97"/>
      <c r="AE84" s="97"/>
      <c r="AF84" s="97"/>
      <c r="AG84" s="97"/>
      <c r="AH84" s="106"/>
    </row>
    <row r="85" spans="1:34" ht="13.5" thickBot="1">
      <c r="A85" s="115"/>
      <c r="B85" s="87">
        <v>38369</v>
      </c>
      <c r="C85" s="111" t="s">
        <v>442</v>
      </c>
      <c r="D85" s="99"/>
      <c r="E85" s="97"/>
      <c r="F85" s="97"/>
      <c r="G85" s="97"/>
      <c r="H85" s="98"/>
      <c r="I85" s="143">
        <f t="shared" si="3"/>
        <v>0</v>
      </c>
      <c r="J85" s="144">
        <f t="shared" si="4"/>
        <v>0</v>
      </c>
      <c r="K85" s="97"/>
      <c r="L85" s="97"/>
      <c r="M85" s="97"/>
      <c r="N85" s="97"/>
      <c r="O85" s="97"/>
      <c r="P85" s="97"/>
      <c r="Q85" s="97"/>
      <c r="R85" s="98"/>
      <c r="S85" s="105"/>
      <c r="T85" s="97"/>
      <c r="U85" s="97"/>
      <c r="V85" s="97"/>
      <c r="W85" s="97"/>
      <c r="X85" s="97"/>
      <c r="Y85" s="106"/>
      <c r="Z85" s="99"/>
      <c r="AA85" s="97"/>
      <c r="AB85" s="97"/>
      <c r="AC85" s="97"/>
      <c r="AD85" s="97"/>
      <c r="AE85" s="97"/>
      <c r="AF85" s="97"/>
      <c r="AG85" s="97"/>
      <c r="AH85" s="106"/>
    </row>
    <row r="86" spans="1:34" ht="45.75" thickBot="1">
      <c r="A86" s="115"/>
      <c r="B86" s="87">
        <v>38370</v>
      </c>
      <c r="C86" s="111" t="s">
        <v>9</v>
      </c>
      <c r="D86" s="99">
        <v>1</v>
      </c>
      <c r="E86" s="97"/>
      <c r="F86" s="97">
        <v>1</v>
      </c>
      <c r="G86" s="97"/>
      <c r="H86" s="98"/>
      <c r="I86" s="143">
        <f t="shared" si="3"/>
        <v>65</v>
      </c>
      <c r="J86" s="144">
        <f t="shared" si="4"/>
        <v>14</v>
      </c>
      <c r="K86" s="97">
        <v>38</v>
      </c>
      <c r="L86" s="97">
        <v>7</v>
      </c>
      <c r="M86" s="97"/>
      <c r="N86" s="97"/>
      <c r="O86" s="97">
        <v>27</v>
      </c>
      <c r="P86" s="97">
        <v>7</v>
      </c>
      <c r="Q86" s="97"/>
      <c r="R86" s="98"/>
      <c r="S86" s="105"/>
      <c r="T86" s="97"/>
      <c r="U86" s="97"/>
      <c r="V86" s="97"/>
      <c r="W86" s="97"/>
      <c r="X86" s="97"/>
      <c r="Y86" s="106"/>
      <c r="Z86" s="99"/>
      <c r="AA86" s="97"/>
      <c r="AB86" s="97"/>
      <c r="AC86" s="97"/>
      <c r="AD86" s="97"/>
      <c r="AE86" s="97"/>
      <c r="AF86" s="97"/>
      <c r="AG86" s="97"/>
      <c r="AH86" s="106"/>
    </row>
    <row r="87" spans="1:34" ht="23.25" thickBot="1">
      <c r="A87" s="115"/>
      <c r="B87" s="87">
        <v>38371</v>
      </c>
      <c r="C87" s="111" t="s">
        <v>535</v>
      </c>
      <c r="D87" s="99">
        <v>1</v>
      </c>
      <c r="E87" s="97"/>
      <c r="F87" s="97">
        <v>1</v>
      </c>
      <c r="G87" s="97"/>
      <c r="H87" s="98"/>
      <c r="I87" s="143">
        <f t="shared" si="3"/>
        <v>74</v>
      </c>
      <c r="J87" s="144">
        <f t="shared" si="4"/>
        <v>5</v>
      </c>
      <c r="K87" s="97">
        <v>30</v>
      </c>
      <c r="L87" s="97">
        <v>5</v>
      </c>
      <c r="M87" s="97"/>
      <c r="N87" s="97"/>
      <c r="O87" s="97"/>
      <c r="P87" s="97"/>
      <c r="Q87" s="97"/>
      <c r="R87" s="98"/>
      <c r="S87" s="105"/>
      <c r="T87" s="97"/>
      <c r="U87" s="97"/>
      <c r="V87" s="97"/>
      <c r="W87" s="97"/>
      <c r="X87" s="97"/>
      <c r="Y87" s="106"/>
      <c r="Z87" s="99">
        <v>20</v>
      </c>
      <c r="AA87" s="97"/>
      <c r="AB87" s="97"/>
      <c r="AC87" s="97"/>
      <c r="AD87" s="97"/>
      <c r="AE87" s="97"/>
      <c r="AF87" s="97"/>
      <c r="AG87" s="97"/>
      <c r="AH87" s="106">
        <v>0.4</v>
      </c>
    </row>
    <row r="88" spans="1:34" ht="34.5" thickBot="1">
      <c r="A88" s="115"/>
      <c r="B88" s="87">
        <v>38372</v>
      </c>
      <c r="C88" s="111" t="s">
        <v>536</v>
      </c>
      <c r="D88" s="99">
        <v>1</v>
      </c>
      <c r="E88" s="97"/>
      <c r="F88" s="97">
        <v>2</v>
      </c>
      <c r="G88" s="97"/>
      <c r="H88" s="98"/>
      <c r="I88" s="143">
        <f t="shared" si="3"/>
        <v>155</v>
      </c>
      <c r="J88" s="144">
        <f t="shared" si="4"/>
        <v>9</v>
      </c>
      <c r="K88" s="97"/>
      <c r="L88" s="97"/>
      <c r="M88" s="97"/>
      <c r="N88" s="97"/>
      <c r="O88" s="97"/>
      <c r="P88" s="97"/>
      <c r="Q88" s="97"/>
      <c r="R88" s="98"/>
      <c r="S88" s="105"/>
      <c r="T88" s="97"/>
      <c r="U88" s="97"/>
      <c r="V88" s="97"/>
      <c r="W88" s="97">
        <v>80</v>
      </c>
      <c r="X88" s="97">
        <v>9</v>
      </c>
      <c r="Y88" s="106"/>
      <c r="Z88" s="99"/>
      <c r="AA88" s="97"/>
      <c r="AB88" s="97"/>
      <c r="AC88" s="97"/>
      <c r="AD88" s="97">
        <v>75</v>
      </c>
      <c r="AE88" s="97">
        <v>22</v>
      </c>
      <c r="AF88" s="97"/>
      <c r="AG88" s="97"/>
      <c r="AH88" s="106"/>
    </row>
    <row r="89" spans="1:34" ht="13.5" thickBot="1">
      <c r="A89" s="115"/>
      <c r="B89" s="87">
        <v>38373</v>
      </c>
      <c r="C89" s="111" t="s">
        <v>442</v>
      </c>
      <c r="D89" s="99"/>
      <c r="E89" s="97"/>
      <c r="F89" s="97"/>
      <c r="G89" s="97"/>
      <c r="H89" s="98"/>
      <c r="I89" s="143">
        <f t="shared" si="3"/>
        <v>0</v>
      </c>
      <c r="J89" s="144">
        <f t="shared" si="4"/>
        <v>0</v>
      </c>
      <c r="K89" s="97"/>
      <c r="L89" s="97"/>
      <c r="M89" s="97"/>
      <c r="N89" s="97"/>
      <c r="O89" s="97"/>
      <c r="P89" s="97"/>
      <c r="Q89" s="97"/>
      <c r="R89" s="98"/>
      <c r="S89" s="105"/>
      <c r="T89" s="97"/>
      <c r="U89" s="97"/>
      <c r="V89" s="97"/>
      <c r="W89" s="97"/>
      <c r="X89" s="97"/>
      <c r="Y89" s="106"/>
      <c r="Z89" s="99"/>
      <c r="AA89" s="97"/>
      <c r="AB89" s="97"/>
      <c r="AC89" s="97"/>
      <c r="AD89" s="97"/>
      <c r="AE89" s="97"/>
      <c r="AF89" s="97"/>
      <c r="AG89" s="97"/>
      <c r="AH89" s="106"/>
    </row>
    <row r="90" spans="1:34" ht="68.25" thickBot="1">
      <c r="A90" s="115"/>
      <c r="B90" s="154">
        <v>38374</v>
      </c>
      <c r="C90" s="111" t="s">
        <v>537</v>
      </c>
      <c r="D90" s="99">
        <v>1</v>
      </c>
      <c r="E90" s="97"/>
      <c r="F90" s="97">
        <v>2</v>
      </c>
      <c r="G90" s="97"/>
      <c r="H90" s="98"/>
      <c r="I90" s="143">
        <f t="shared" si="3"/>
        <v>92</v>
      </c>
      <c r="J90" s="144">
        <f t="shared" si="4"/>
        <v>22</v>
      </c>
      <c r="K90" s="97">
        <v>17</v>
      </c>
      <c r="L90" s="97">
        <v>3</v>
      </c>
      <c r="M90" s="97"/>
      <c r="N90" s="97"/>
      <c r="O90" s="97">
        <v>20</v>
      </c>
      <c r="P90" s="97">
        <v>5</v>
      </c>
      <c r="Q90" s="97"/>
      <c r="R90" s="98"/>
      <c r="S90" s="105"/>
      <c r="T90" s="97"/>
      <c r="U90" s="97"/>
      <c r="V90" s="97"/>
      <c r="W90" s="97"/>
      <c r="X90" s="97"/>
      <c r="Y90" s="106"/>
      <c r="Z90" s="99"/>
      <c r="AA90" s="97"/>
      <c r="AB90" s="97">
        <v>55</v>
      </c>
      <c r="AC90" s="97">
        <v>14</v>
      </c>
      <c r="AD90" s="97"/>
      <c r="AE90" s="97"/>
      <c r="AF90" s="97"/>
      <c r="AG90" s="97"/>
      <c r="AH90" s="106"/>
    </row>
    <row r="91" spans="1:34" ht="57" thickBot="1">
      <c r="A91" s="115"/>
      <c r="B91" s="154">
        <v>38375</v>
      </c>
      <c r="C91" s="111" t="s">
        <v>538</v>
      </c>
      <c r="D91" s="99">
        <v>1</v>
      </c>
      <c r="E91" s="97">
        <v>1</v>
      </c>
      <c r="F91" s="97">
        <v>1</v>
      </c>
      <c r="G91" s="97"/>
      <c r="H91" s="98"/>
      <c r="I91" s="143">
        <f t="shared" si="3"/>
        <v>180</v>
      </c>
      <c r="J91" s="144">
        <f t="shared" si="4"/>
        <v>45</v>
      </c>
      <c r="K91" s="97"/>
      <c r="L91" s="97"/>
      <c r="M91" s="97"/>
      <c r="N91" s="97"/>
      <c r="O91" s="97"/>
      <c r="P91" s="97"/>
      <c r="Q91" s="97"/>
      <c r="R91" s="98"/>
      <c r="S91" s="105"/>
      <c r="T91" s="97"/>
      <c r="U91" s="97"/>
      <c r="V91" s="97"/>
      <c r="W91" s="97"/>
      <c r="X91" s="97"/>
      <c r="Y91" s="106"/>
      <c r="Z91" s="99"/>
      <c r="AA91" s="97"/>
      <c r="AB91" s="97">
        <v>180</v>
      </c>
      <c r="AC91" s="97">
        <v>45</v>
      </c>
      <c r="AD91" s="97"/>
      <c r="AE91" s="97"/>
      <c r="AF91" s="97"/>
      <c r="AG91" s="97"/>
      <c r="AH91" s="106"/>
    </row>
    <row r="92" spans="1:34" ht="13.5" thickBot="1">
      <c r="A92" s="115"/>
      <c r="B92" s="87">
        <v>38376</v>
      </c>
      <c r="C92" s="111" t="s">
        <v>455</v>
      </c>
      <c r="D92" s="99"/>
      <c r="E92" s="97"/>
      <c r="F92" s="97"/>
      <c r="G92" s="97"/>
      <c r="H92" s="98"/>
      <c r="I92" s="143">
        <f t="shared" si="3"/>
        <v>0</v>
      </c>
      <c r="J92" s="144">
        <f t="shared" si="4"/>
        <v>0</v>
      </c>
      <c r="K92" s="97"/>
      <c r="L92" s="97"/>
      <c r="M92" s="97"/>
      <c r="N92" s="97"/>
      <c r="O92" s="97"/>
      <c r="P92" s="97"/>
      <c r="Q92" s="97"/>
      <c r="R92" s="98"/>
      <c r="S92" s="105"/>
      <c r="T92" s="97"/>
      <c r="U92" s="97"/>
      <c r="V92" s="97"/>
      <c r="W92" s="97"/>
      <c r="X92" s="97"/>
      <c r="Y92" s="106"/>
      <c r="Z92" s="99"/>
      <c r="AA92" s="97"/>
      <c r="AB92" s="97"/>
      <c r="AC92" s="97"/>
      <c r="AD92" s="97"/>
      <c r="AE92" s="97"/>
      <c r="AF92" s="97"/>
      <c r="AG92" s="97"/>
      <c r="AH92" s="106"/>
    </row>
    <row r="93" spans="1:34" ht="34.5" thickBot="1">
      <c r="A93" s="115"/>
      <c r="B93" s="87">
        <v>38377</v>
      </c>
      <c r="C93" s="111" t="s">
        <v>461</v>
      </c>
      <c r="D93" s="99">
        <v>1</v>
      </c>
      <c r="E93" s="97"/>
      <c r="F93" s="97">
        <v>1</v>
      </c>
      <c r="G93" s="97"/>
      <c r="H93" s="98"/>
      <c r="I93" s="143">
        <f t="shared" si="3"/>
        <v>46</v>
      </c>
      <c r="J93" s="144">
        <f t="shared" si="4"/>
        <v>8</v>
      </c>
      <c r="K93" s="97">
        <v>37</v>
      </c>
      <c r="L93" s="97">
        <v>6</v>
      </c>
      <c r="M93" s="97"/>
      <c r="N93" s="97"/>
      <c r="O93" s="97">
        <v>9</v>
      </c>
      <c r="P93" s="97">
        <v>2</v>
      </c>
      <c r="Q93" s="97"/>
      <c r="R93" s="98"/>
      <c r="S93" s="105"/>
      <c r="T93" s="97"/>
      <c r="U93" s="97"/>
      <c r="V93" s="97"/>
      <c r="W93" s="97"/>
      <c r="X93" s="97"/>
      <c r="Y93" s="106"/>
      <c r="Z93" s="99"/>
      <c r="AA93" s="97"/>
      <c r="AB93" s="97"/>
      <c r="AC93" s="97"/>
      <c r="AD93" s="97"/>
      <c r="AE93" s="97"/>
      <c r="AF93" s="97"/>
      <c r="AG93" s="97"/>
      <c r="AH93" s="106"/>
    </row>
    <row r="94" spans="1:34" ht="23.25" thickBot="1">
      <c r="A94" s="115"/>
      <c r="B94" s="87">
        <v>38378</v>
      </c>
      <c r="C94" s="111" t="s">
        <v>535</v>
      </c>
      <c r="D94" s="99">
        <v>1</v>
      </c>
      <c r="E94" s="97"/>
      <c r="F94" s="97">
        <v>1</v>
      </c>
      <c r="G94" s="97"/>
      <c r="H94" s="98"/>
      <c r="I94" s="143">
        <f t="shared" si="3"/>
        <v>74</v>
      </c>
      <c r="J94" s="144">
        <f t="shared" si="4"/>
        <v>5</v>
      </c>
      <c r="K94" s="97">
        <v>30</v>
      </c>
      <c r="L94" s="97">
        <v>5</v>
      </c>
      <c r="M94" s="97"/>
      <c r="N94" s="97"/>
      <c r="O94" s="97"/>
      <c r="P94" s="97"/>
      <c r="Q94" s="97"/>
      <c r="R94" s="98"/>
      <c r="S94" s="105"/>
      <c r="T94" s="97"/>
      <c r="U94" s="97"/>
      <c r="V94" s="97"/>
      <c r="W94" s="97"/>
      <c r="X94" s="97"/>
      <c r="Y94" s="106"/>
      <c r="Z94" s="99">
        <v>20</v>
      </c>
      <c r="AA94" s="97"/>
      <c r="AB94" s="97"/>
      <c r="AC94" s="97"/>
      <c r="AD94" s="97"/>
      <c r="AE94" s="97"/>
      <c r="AF94" s="97"/>
      <c r="AG94" s="97"/>
      <c r="AH94" s="106">
        <v>0.4</v>
      </c>
    </row>
    <row r="95" spans="1:34" ht="34.5" thickBot="1">
      <c r="A95" s="115"/>
      <c r="B95" s="87">
        <v>38379</v>
      </c>
      <c r="C95" s="111" t="s">
        <v>468</v>
      </c>
      <c r="D95" s="99">
        <v>1</v>
      </c>
      <c r="E95" s="97"/>
      <c r="F95" s="97">
        <v>1</v>
      </c>
      <c r="G95" s="97"/>
      <c r="H95" s="98"/>
      <c r="I95" s="143">
        <f t="shared" si="3"/>
        <v>72</v>
      </c>
      <c r="J95" s="144">
        <f t="shared" si="4"/>
        <v>11</v>
      </c>
      <c r="K95" s="97">
        <v>12</v>
      </c>
      <c r="L95" s="97">
        <v>2</v>
      </c>
      <c r="M95" s="97"/>
      <c r="N95" s="97"/>
      <c r="O95" s="97"/>
      <c r="P95" s="97"/>
      <c r="Q95" s="97"/>
      <c r="R95" s="98"/>
      <c r="S95" s="105"/>
      <c r="T95" s="97"/>
      <c r="U95" s="97"/>
      <c r="V95" s="97"/>
      <c r="W95" s="97">
        <v>60</v>
      </c>
      <c r="X95" s="97">
        <v>9</v>
      </c>
      <c r="Y95" s="106"/>
      <c r="Z95" s="99"/>
      <c r="AA95" s="97"/>
      <c r="AB95" s="97"/>
      <c r="AC95" s="97"/>
      <c r="AD95" s="97"/>
      <c r="AE95" s="97"/>
      <c r="AF95" s="97"/>
      <c r="AG95" s="97"/>
      <c r="AH95" s="106"/>
    </row>
    <row r="96" spans="1:34" ht="13.5" thickBot="1">
      <c r="A96" s="115"/>
      <c r="B96" s="87">
        <v>38380</v>
      </c>
      <c r="C96" s="111" t="s">
        <v>539</v>
      </c>
      <c r="D96" s="99">
        <v>1</v>
      </c>
      <c r="E96" s="97"/>
      <c r="F96" s="97">
        <v>1</v>
      </c>
      <c r="G96" s="97"/>
      <c r="H96" s="98"/>
      <c r="I96" s="143">
        <f t="shared" si="3"/>
        <v>75</v>
      </c>
      <c r="J96" s="144">
        <f t="shared" si="4"/>
        <v>12</v>
      </c>
      <c r="K96" s="97">
        <v>75</v>
      </c>
      <c r="L96" s="97">
        <v>12</v>
      </c>
      <c r="M96" s="97"/>
      <c r="N96" s="97"/>
      <c r="O96" s="97"/>
      <c r="P96" s="97"/>
      <c r="Q96" s="97"/>
      <c r="R96" s="98"/>
      <c r="S96" s="105"/>
      <c r="T96" s="97"/>
      <c r="U96" s="97"/>
      <c r="V96" s="97"/>
      <c r="W96" s="97"/>
      <c r="X96" s="97"/>
      <c r="Y96" s="106"/>
      <c r="Z96" s="99"/>
      <c r="AA96" s="97"/>
      <c r="AB96" s="97"/>
      <c r="AC96" s="97"/>
      <c r="AD96" s="97"/>
      <c r="AE96" s="97"/>
      <c r="AF96" s="97"/>
      <c r="AG96" s="97"/>
      <c r="AH96" s="106"/>
    </row>
    <row r="97" spans="1:34" ht="45.75" thickBot="1">
      <c r="A97" s="115"/>
      <c r="B97" s="154">
        <v>38381</v>
      </c>
      <c r="C97" s="111" t="s">
        <v>467</v>
      </c>
      <c r="D97" s="99">
        <v>1</v>
      </c>
      <c r="E97" s="97">
        <v>1</v>
      </c>
      <c r="F97" s="97">
        <v>1</v>
      </c>
      <c r="G97" s="97"/>
      <c r="H97" s="98"/>
      <c r="I97" s="143">
        <f t="shared" si="3"/>
        <v>125</v>
      </c>
      <c r="J97" s="144">
        <f t="shared" si="4"/>
        <v>32</v>
      </c>
      <c r="K97" s="97"/>
      <c r="L97" s="97"/>
      <c r="M97" s="97"/>
      <c r="N97" s="97"/>
      <c r="O97" s="97"/>
      <c r="P97" s="97"/>
      <c r="Q97" s="97"/>
      <c r="R97" s="98"/>
      <c r="S97" s="105"/>
      <c r="T97" s="97"/>
      <c r="U97" s="97"/>
      <c r="V97" s="97"/>
      <c r="W97" s="97"/>
      <c r="X97" s="97"/>
      <c r="Y97" s="106"/>
      <c r="Z97" s="99"/>
      <c r="AA97" s="97"/>
      <c r="AB97" s="97">
        <v>125</v>
      </c>
      <c r="AC97" s="97">
        <v>32</v>
      </c>
      <c r="AD97" s="97"/>
      <c r="AE97" s="97"/>
      <c r="AF97" s="97"/>
      <c r="AG97" s="97"/>
      <c r="AH97" s="106"/>
    </row>
    <row r="98" spans="1:34" ht="13.5" thickBot="1">
      <c r="A98" s="115"/>
      <c r="B98" s="154">
        <v>38382</v>
      </c>
      <c r="C98" s="111" t="s">
        <v>540</v>
      </c>
      <c r="D98" s="99">
        <v>1</v>
      </c>
      <c r="E98" s="97"/>
      <c r="F98" s="97">
        <v>1</v>
      </c>
      <c r="G98" s="97"/>
      <c r="H98" s="98"/>
      <c r="I98" s="143">
        <f t="shared" si="3"/>
        <v>75</v>
      </c>
      <c r="J98" s="144">
        <f t="shared" si="4"/>
        <v>9</v>
      </c>
      <c r="K98" s="97"/>
      <c r="L98" s="97"/>
      <c r="M98" s="97"/>
      <c r="N98" s="97"/>
      <c r="O98" s="97"/>
      <c r="P98" s="97"/>
      <c r="Q98" s="97"/>
      <c r="R98" s="98"/>
      <c r="S98" s="105"/>
      <c r="T98" s="97"/>
      <c r="U98" s="97"/>
      <c r="V98" s="97"/>
      <c r="W98" s="97">
        <v>75</v>
      </c>
      <c r="X98" s="97">
        <v>9</v>
      </c>
      <c r="Y98" s="106"/>
      <c r="Z98" s="99"/>
      <c r="AA98" s="97"/>
      <c r="AB98" s="97"/>
      <c r="AC98" s="97"/>
      <c r="AD98" s="97"/>
      <c r="AE98" s="97"/>
      <c r="AF98" s="97"/>
      <c r="AG98" s="97"/>
      <c r="AH98" s="106"/>
    </row>
    <row r="99" spans="1:34" ht="13.5" thickBot="1">
      <c r="A99" s="115"/>
      <c r="B99" s="87">
        <v>38383</v>
      </c>
      <c r="C99" s="111" t="s">
        <v>541</v>
      </c>
      <c r="D99" s="99">
        <v>1</v>
      </c>
      <c r="E99" s="97"/>
      <c r="F99" s="97">
        <v>1</v>
      </c>
      <c r="G99" s="97"/>
      <c r="H99" s="98"/>
      <c r="I99" s="143">
        <f t="shared" si="3"/>
        <v>120</v>
      </c>
      <c r="J99" s="144">
        <f t="shared" si="4"/>
        <v>27</v>
      </c>
      <c r="K99" s="97"/>
      <c r="L99" s="97"/>
      <c r="M99" s="97"/>
      <c r="N99" s="97"/>
      <c r="O99" s="97"/>
      <c r="P99" s="97"/>
      <c r="Q99" s="97"/>
      <c r="R99" s="98"/>
      <c r="S99" s="105"/>
      <c r="T99" s="97"/>
      <c r="U99" s="97"/>
      <c r="V99" s="97"/>
      <c r="W99" s="97"/>
      <c r="X99" s="97"/>
      <c r="Y99" s="106"/>
      <c r="Z99" s="99"/>
      <c r="AA99" s="97"/>
      <c r="AB99" s="97">
        <v>120</v>
      </c>
      <c r="AC99" s="97">
        <v>27</v>
      </c>
      <c r="AD99" s="97"/>
      <c r="AE99" s="97"/>
      <c r="AF99" s="97"/>
      <c r="AG99" s="97"/>
      <c r="AH99" s="106"/>
    </row>
    <row r="100" spans="1:34" ht="34.5" thickBot="1">
      <c r="A100" s="115"/>
      <c r="B100" s="87">
        <v>38384</v>
      </c>
      <c r="C100" s="111" t="s">
        <v>542</v>
      </c>
      <c r="D100" s="99">
        <v>1</v>
      </c>
      <c r="E100" s="97"/>
      <c r="F100" s="97">
        <v>2</v>
      </c>
      <c r="G100" s="97"/>
      <c r="H100" s="98"/>
      <c r="I100" s="143">
        <f t="shared" si="3"/>
        <v>250</v>
      </c>
      <c r="J100" s="144">
        <f t="shared" si="4"/>
        <v>53</v>
      </c>
      <c r="K100" s="97"/>
      <c r="L100" s="97"/>
      <c r="M100" s="97"/>
      <c r="N100" s="97"/>
      <c r="O100" s="97"/>
      <c r="P100" s="97"/>
      <c r="Q100" s="97"/>
      <c r="R100" s="98"/>
      <c r="S100" s="105"/>
      <c r="T100" s="97"/>
      <c r="U100" s="97"/>
      <c r="V100" s="97"/>
      <c r="W100" s="97"/>
      <c r="X100" s="97"/>
      <c r="Y100" s="106"/>
      <c r="Z100" s="99"/>
      <c r="AA100" s="97"/>
      <c r="AB100" s="97">
        <v>250</v>
      </c>
      <c r="AC100" s="97">
        <v>53</v>
      </c>
      <c r="AD100" s="97"/>
      <c r="AE100" s="97"/>
      <c r="AF100" s="97"/>
      <c r="AG100" s="97"/>
      <c r="AH100" s="106"/>
    </row>
    <row r="101" spans="1:34" ht="13.5" thickBot="1">
      <c r="A101" s="115"/>
      <c r="B101" s="87">
        <v>38385</v>
      </c>
      <c r="C101" s="111" t="s">
        <v>543</v>
      </c>
      <c r="D101" s="99">
        <v>1</v>
      </c>
      <c r="E101" s="97"/>
      <c r="F101" s="97">
        <v>1</v>
      </c>
      <c r="G101" s="97"/>
      <c r="H101" s="98"/>
      <c r="I101" s="143">
        <f t="shared" si="3"/>
        <v>90</v>
      </c>
      <c r="J101" s="144">
        <f t="shared" si="4"/>
        <v>21</v>
      </c>
      <c r="K101" s="97"/>
      <c r="L101" s="97"/>
      <c r="M101" s="97"/>
      <c r="N101" s="97"/>
      <c r="O101" s="97"/>
      <c r="P101" s="97"/>
      <c r="Q101" s="97"/>
      <c r="R101" s="98"/>
      <c r="S101" s="105"/>
      <c r="T101" s="97"/>
      <c r="U101" s="97"/>
      <c r="V101" s="97"/>
      <c r="W101" s="97"/>
      <c r="X101" s="97"/>
      <c r="Y101" s="106"/>
      <c r="Z101" s="99"/>
      <c r="AA101" s="97"/>
      <c r="AB101" s="97">
        <v>90</v>
      </c>
      <c r="AC101" s="97">
        <v>21</v>
      </c>
      <c r="AD101" s="97"/>
      <c r="AE101" s="97"/>
      <c r="AF101" s="97"/>
      <c r="AG101" s="97"/>
      <c r="AH101" s="106"/>
    </row>
    <row r="102" spans="1:34" ht="13.5" thickBot="1">
      <c r="A102" s="115"/>
      <c r="B102" s="87">
        <v>38386</v>
      </c>
      <c r="C102" s="111" t="s">
        <v>544</v>
      </c>
      <c r="D102" s="99">
        <v>1</v>
      </c>
      <c r="E102" s="97"/>
      <c r="F102" s="97">
        <v>1</v>
      </c>
      <c r="G102" s="97"/>
      <c r="H102" s="98"/>
      <c r="I102" s="143">
        <f t="shared" si="3"/>
        <v>75</v>
      </c>
      <c r="J102" s="144">
        <f t="shared" si="4"/>
        <v>0</v>
      </c>
      <c r="K102" s="97"/>
      <c r="L102" s="97"/>
      <c r="M102" s="97"/>
      <c r="N102" s="97"/>
      <c r="O102" s="97"/>
      <c r="P102" s="97"/>
      <c r="Q102" s="97"/>
      <c r="R102" s="98"/>
      <c r="S102" s="105"/>
      <c r="T102" s="97"/>
      <c r="U102" s="97"/>
      <c r="V102" s="97"/>
      <c r="W102" s="97"/>
      <c r="X102" s="97"/>
      <c r="Y102" s="106"/>
      <c r="Z102" s="99"/>
      <c r="AA102" s="97"/>
      <c r="AB102" s="97"/>
      <c r="AC102" s="97"/>
      <c r="AD102" s="97">
        <v>75</v>
      </c>
      <c r="AE102" s="97">
        <v>25</v>
      </c>
      <c r="AF102" s="97"/>
      <c r="AG102" s="97"/>
      <c r="AH102" s="106"/>
    </row>
    <row r="103" spans="1:34" ht="13.5" thickBot="1">
      <c r="A103" s="115"/>
      <c r="B103" s="87">
        <v>38387</v>
      </c>
      <c r="C103" s="111" t="s">
        <v>442</v>
      </c>
      <c r="D103" s="99"/>
      <c r="E103" s="97"/>
      <c r="F103" s="97"/>
      <c r="G103" s="97"/>
      <c r="H103" s="98"/>
      <c r="I103" s="143">
        <f t="shared" si="3"/>
        <v>0</v>
      </c>
      <c r="J103" s="144">
        <f t="shared" si="4"/>
        <v>0</v>
      </c>
      <c r="K103" s="97"/>
      <c r="L103" s="97"/>
      <c r="M103" s="97"/>
      <c r="N103" s="97"/>
      <c r="O103" s="97"/>
      <c r="P103" s="97"/>
      <c r="Q103" s="97"/>
      <c r="R103" s="98"/>
      <c r="S103" s="105"/>
      <c r="T103" s="97"/>
      <c r="U103" s="97"/>
      <c r="V103" s="97"/>
      <c r="W103" s="97"/>
      <c r="X103" s="97"/>
      <c r="Y103" s="106"/>
      <c r="Z103" s="99"/>
      <c r="AA103" s="97"/>
      <c r="AB103" s="97"/>
      <c r="AC103" s="97"/>
      <c r="AD103" s="97"/>
      <c r="AE103" s="97"/>
      <c r="AF103" s="97"/>
      <c r="AG103" s="97"/>
      <c r="AH103" s="106"/>
    </row>
    <row r="104" spans="1:34" ht="68.25" thickBot="1">
      <c r="A104" s="115"/>
      <c r="B104" s="154">
        <v>38388</v>
      </c>
      <c r="C104" s="111" t="s">
        <v>545</v>
      </c>
      <c r="D104" s="99">
        <v>1</v>
      </c>
      <c r="E104" s="97"/>
      <c r="F104" s="97">
        <v>2</v>
      </c>
      <c r="G104" s="97"/>
      <c r="H104" s="98"/>
      <c r="I104" s="143">
        <f t="shared" si="3"/>
        <v>166</v>
      </c>
      <c r="J104" s="144">
        <f t="shared" si="4"/>
        <v>24</v>
      </c>
      <c r="K104" s="97">
        <v>142</v>
      </c>
      <c r="L104" s="97">
        <v>21</v>
      </c>
      <c r="M104" s="97"/>
      <c r="N104" s="97"/>
      <c r="O104" s="97">
        <v>24</v>
      </c>
      <c r="P104" s="97">
        <v>3</v>
      </c>
      <c r="Q104" s="97"/>
      <c r="R104" s="98"/>
      <c r="S104" s="105"/>
      <c r="T104" s="97"/>
      <c r="U104" s="97"/>
      <c r="V104" s="97"/>
      <c r="W104" s="97"/>
      <c r="X104" s="97"/>
      <c r="Y104" s="106"/>
      <c r="Z104" s="99"/>
      <c r="AA104" s="97"/>
      <c r="AB104" s="97"/>
      <c r="AC104" s="97"/>
      <c r="AD104" s="97"/>
      <c r="AE104" s="97"/>
      <c r="AF104" s="97"/>
      <c r="AG104" s="97"/>
      <c r="AH104" s="106"/>
    </row>
    <row r="105" spans="1:34" ht="23.25" thickBot="1">
      <c r="A105" s="115"/>
      <c r="B105" s="154">
        <v>38389</v>
      </c>
      <c r="C105" s="111" t="s">
        <v>546</v>
      </c>
      <c r="D105" s="99">
        <v>1</v>
      </c>
      <c r="E105" s="97"/>
      <c r="F105" s="97">
        <v>1</v>
      </c>
      <c r="G105" s="97"/>
      <c r="H105" s="98"/>
      <c r="I105" s="143">
        <f t="shared" si="3"/>
        <v>75</v>
      </c>
      <c r="J105" s="144">
        <f t="shared" si="4"/>
        <v>9</v>
      </c>
      <c r="K105" s="97"/>
      <c r="L105" s="97"/>
      <c r="M105" s="97"/>
      <c r="N105" s="97"/>
      <c r="O105" s="97"/>
      <c r="P105" s="97"/>
      <c r="Q105" s="97"/>
      <c r="R105" s="98"/>
      <c r="S105" s="105"/>
      <c r="T105" s="97"/>
      <c r="U105" s="97"/>
      <c r="V105" s="97"/>
      <c r="W105" s="97">
        <v>75</v>
      </c>
      <c r="X105" s="97">
        <v>9</v>
      </c>
      <c r="Y105" s="106"/>
      <c r="Z105" s="99"/>
      <c r="AA105" s="97"/>
      <c r="AB105" s="97"/>
      <c r="AC105" s="97"/>
      <c r="AD105" s="97"/>
      <c r="AE105" s="97"/>
      <c r="AF105" s="97"/>
      <c r="AG105" s="97"/>
      <c r="AH105" s="106"/>
    </row>
    <row r="106" spans="1:34" ht="13.5" thickBot="1">
      <c r="A106" s="115"/>
      <c r="B106" s="87">
        <v>38390</v>
      </c>
      <c r="C106" s="111" t="s">
        <v>547</v>
      </c>
      <c r="D106" s="99">
        <v>1</v>
      </c>
      <c r="E106" s="97"/>
      <c r="F106" s="97">
        <v>1</v>
      </c>
      <c r="G106" s="97"/>
      <c r="H106" s="98"/>
      <c r="I106" s="143">
        <f t="shared" si="3"/>
        <v>69</v>
      </c>
      <c r="J106" s="144">
        <f t="shared" si="4"/>
        <v>5</v>
      </c>
      <c r="K106" s="97">
        <v>25</v>
      </c>
      <c r="L106" s="97">
        <v>5</v>
      </c>
      <c r="M106" s="97"/>
      <c r="N106" s="97"/>
      <c r="O106" s="97"/>
      <c r="P106" s="97"/>
      <c r="Q106" s="97"/>
      <c r="R106" s="98"/>
      <c r="S106" s="105"/>
      <c r="T106" s="97"/>
      <c r="U106" s="97"/>
      <c r="V106" s="97"/>
      <c r="W106" s="97"/>
      <c r="X106" s="97"/>
      <c r="Y106" s="106"/>
      <c r="Z106" s="99">
        <v>20</v>
      </c>
      <c r="AA106" s="97"/>
      <c r="AB106" s="97"/>
      <c r="AC106" s="97"/>
      <c r="AD106" s="97"/>
      <c r="AE106" s="97"/>
      <c r="AF106" s="97"/>
      <c r="AG106" s="97"/>
      <c r="AH106" s="106">
        <v>0.4</v>
      </c>
    </row>
    <row r="107" spans="1:34" ht="45.75" thickBot="1">
      <c r="A107" s="115"/>
      <c r="B107" s="87">
        <v>38391</v>
      </c>
      <c r="C107" s="111" t="s">
        <v>470</v>
      </c>
      <c r="D107" s="99">
        <v>1</v>
      </c>
      <c r="E107" s="97"/>
      <c r="F107" s="97">
        <v>1</v>
      </c>
      <c r="G107" s="97"/>
      <c r="H107" s="98"/>
      <c r="I107" s="143">
        <f t="shared" si="3"/>
        <v>50</v>
      </c>
      <c r="J107" s="144">
        <f t="shared" si="4"/>
        <v>10</v>
      </c>
      <c r="K107" s="97">
        <v>30</v>
      </c>
      <c r="L107" s="97">
        <v>5</v>
      </c>
      <c r="M107" s="97"/>
      <c r="N107" s="97"/>
      <c r="O107" s="97">
        <v>20</v>
      </c>
      <c r="P107" s="97">
        <v>5</v>
      </c>
      <c r="Q107" s="97"/>
      <c r="R107" s="98"/>
      <c r="S107" s="105"/>
      <c r="T107" s="97"/>
      <c r="U107" s="97"/>
      <c r="V107" s="97"/>
      <c r="W107" s="97"/>
      <c r="X107" s="97"/>
      <c r="Y107" s="106"/>
      <c r="Z107" s="99"/>
      <c r="AA107" s="97"/>
      <c r="AB107" s="97"/>
      <c r="AC107" s="97"/>
      <c r="AD107" s="97"/>
      <c r="AE107" s="97"/>
      <c r="AF107" s="97"/>
      <c r="AG107" s="97"/>
      <c r="AH107" s="106"/>
    </row>
    <row r="108" spans="1:34" ht="13.5" thickBot="1">
      <c r="A108" s="115"/>
      <c r="B108" s="87">
        <v>38392</v>
      </c>
      <c r="C108" s="111" t="s">
        <v>548</v>
      </c>
      <c r="D108" s="99">
        <v>1</v>
      </c>
      <c r="E108" s="97"/>
      <c r="F108" s="97">
        <v>1</v>
      </c>
      <c r="G108" s="97"/>
      <c r="H108" s="98"/>
      <c r="I108" s="143">
        <f t="shared" si="3"/>
        <v>83</v>
      </c>
      <c r="J108" s="144">
        <f t="shared" si="4"/>
        <v>13</v>
      </c>
      <c r="K108" s="97">
        <v>83</v>
      </c>
      <c r="L108" s="97">
        <v>13</v>
      </c>
      <c r="M108" s="97"/>
      <c r="N108" s="97"/>
      <c r="O108" s="97"/>
      <c r="P108" s="97"/>
      <c r="Q108" s="97"/>
      <c r="R108" s="98"/>
      <c r="S108" s="105"/>
      <c r="T108" s="97"/>
      <c r="U108" s="97"/>
      <c r="V108" s="97"/>
      <c r="W108" s="97"/>
      <c r="X108" s="97"/>
      <c r="Y108" s="106"/>
      <c r="Z108" s="99"/>
      <c r="AA108" s="97"/>
      <c r="AB108" s="97"/>
      <c r="AC108" s="97"/>
      <c r="AD108" s="97"/>
      <c r="AE108" s="97"/>
      <c r="AF108" s="97"/>
      <c r="AG108" s="97"/>
      <c r="AH108" s="106"/>
    </row>
    <row r="109" spans="1:34" ht="45.75" thickBot="1">
      <c r="A109" s="115"/>
      <c r="B109" s="87">
        <v>38393</v>
      </c>
      <c r="C109" s="111" t="s">
        <v>469</v>
      </c>
      <c r="D109" s="99">
        <v>1</v>
      </c>
      <c r="E109" s="97"/>
      <c r="F109" s="97">
        <v>1</v>
      </c>
      <c r="G109" s="97"/>
      <c r="H109" s="98"/>
      <c r="I109" s="143">
        <f t="shared" si="3"/>
        <v>62</v>
      </c>
      <c r="J109" s="144">
        <f t="shared" si="4"/>
        <v>10</v>
      </c>
      <c r="K109" s="97">
        <v>10</v>
      </c>
      <c r="L109" s="97">
        <v>2</v>
      </c>
      <c r="M109" s="97"/>
      <c r="N109" s="97"/>
      <c r="O109" s="97"/>
      <c r="P109" s="97"/>
      <c r="Q109" s="97"/>
      <c r="R109" s="98"/>
      <c r="S109" s="105"/>
      <c r="T109" s="97"/>
      <c r="U109" s="97">
        <v>52</v>
      </c>
      <c r="V109" s="97">
        <v>8</v>
      </c>
      <c r="W109" s="97"/>
      <c r="X109" s="97"/>
      <c r="Y109" s="106"/>
      <c r="Z109" s="99"/>
      <c r="AA109" s="97"/>
      <c r="AB109" s="97"/>
      <c r="AC109" s="97"/>
      <c r="AD109" s="97"/>
      <c r="AE109" s="97"/>
      <c r="AF109" s="97"/>
      <c r="AG109" s="97"/>
      <c r="AH109" s="106"/>
    </row>
    <row r="110" spans="1:34" ht="23.25" thickBot="1">
      <c r="A110" s="115"/>
      <c r="B110" s="87">
        <v>38394</v>
      </c>
      <c r="C110" s="111" t="s">
        <v>549</v>
      </c>
      <c r="D110" s="99">
        <v>1</v>
      </c>
      <c r="E110" s="97"/>
      <c r="F110" s="97">
        <v>1</v>
      </c>
      <c r="G110" s="97"/>
      <c r="H110" s="98"/>
      <c r="I110" s="143">
        <f t="shared" si="3"/>
        <v>98</v>
      </c>
      <c r="J110" s="144">
        <f t="shared" si="4"/>
        <v>0</v>
      </c>
      <c r="K110" s="97"/>
      <c r="L110" s="97"/>
      <c r="M110" s="97"/>
      <c r="N110" s="97"/>
      <c r="O110" s="97"/>
      <c r="P110" s="97"/>
      <c r="Q110" s="97"/>
      <c r="R110" s="98"/>
      <c r="S110" s="105"/>
      <c r="T110" s="97"/>
      <c r="U110" s="97"/>
      <c r="V110" s="97"/>
      <c r="W110" s="97"/>
      <c r="X110" s="97"/>
      <c r="Y110" s="106"/>
      <c r="Z110" s="99">
        <v>50</v>
      </c>
      <c r="AA110" s="97"/>
      <c r="AB110" s="97"/>
      <c r="AC110" s="97"/>
      <c r="AD110" s="97"/>
      <c r="AE110" s="97"/>
      <c r="AF110" s="97"/>
      <c r="AG110" s="97"/>
      <c r="AH110" s="106">
        <v>0.8</v>
      </c>
    </row>
    <row r="111" spans="1:34" ht="23.25" thickBot="1">
      <c r="A111" s="115"/>
      <c r="B111" s="154">
        <v>38395</v>
      </c>
      <c r="C111" s="111" t="s">
        <v>550</v>
      </c>
      <c r="D111" s="99">
        <v>1</v>
      </c>
      <c r="E111" s="97"/>
      <c r="F111" s="97">
        <v>1</v>
      </c>
      <c r="G111" s="97"/>
      <c r="H111" s="98"/>
      <c r="I111" s="143">
        <f t="shared" si="3"/>
        <v>100</v>
      </c>
      <c r="J111" s="144">
        <f t="shared" si="4"/>
        <v>9</v>
      </c>
      <c r="K111" s="97"/>
      <c r="L111" s="97"/>
      <c r="M111" s="97"/>
      <c r="N111" s="97"/>
      <c r="O111" s="97"/>
      <c r="P111" s="97"/>
      <c r="Q111" s="97"/>
      <c r="R111" s="98"/>
      <c r="S111" s="105"/>
      <c r="T111" s="97"/>
      <c r="U111" s="97"/>
      <c r="V111" s="97"/>
      <c r="W111" s="97">
        <v>100</v>
      </c>
      <c r="X111" s="97">
        <v>9</v>
      </c>
      <c r="Y111" s="106"/>
      <c r="Z111" s="99"/>
      <c r="AA111" s="97"/>
      <c r="AB111" s="97"/>
      <c r="AC111" s="97"/>
      <c r="AD111" s="97"/>
      <c r="AE111" s="97"/>
      <c r="AF111" s="97"/>
      <c r="AG111" s="97"/>
      <c r="AH111" s="106"/>
    </row>
    <row r="112" spans="1:34" ht="57" thickBot="1">
      <c r="A112" s="115"/>
      <c r="B112" s="154">
        <v>38396</v>
      </c>
      <c r="C112" s="111" t="s">
        <v>551</v>
      </c>
      <c r="D112" s="99">
        <v>1</v>
      </c>
      <c r="E112" s="97"/>
      <c r="F112" s="97">
        <v>1</v>
      </c>
      <c r="G112" s="97"/>
      <c r="H112" s="98"/>
      <c r="I112" s="143">
        <f t="shared" si="3"/>
        <v>175</v>
      </c>
      <c r="J112" s="144">
        <f t="shared" si="4"/>
        <v>46</v>
      </c>
      <c r="K112" s="97"/>
      <c r="L112" s="97"/>
      <c r="M112" s="97"/>
      <c r="N112" s="97"/>
      <c r="O112" s="97"/>
      <c r="P112" s="97"/>
      <c r="Q112" s="97"/>
      <c r="R112" s="98"/>
      <c r="S112" s="105"/>
      <c r="T112" s="97"/>
      <c r="U112" s="97"/>
      <c r="V112" s="97"/>
      <c r="W112" s="97"/>
      <c r="X112" s="97"/>
      <c r="Y112" s="106"/>
      <c r="Z112" s="99"/>
      <c r="AA112" s="97"/>
      <c r="AB112" s="97">
        <v>175</v>
      </c>
      <c r="AC112" s="97">
        <v>46</v>
      </c>
      <c r="AD112" s="97"/>
      <c r="AE112" s="97"/>
      <c r="AF112" s="97"/>
      <c r="AG112" s="97"/>
      <c r="AH112" s="106"/>
    </row>
    <row r="113" spans="1:34" ht="13.5" thickBot="1">
      <c r="A113" s="115"/>
      <c r="B113" s="87">
        <v>38397</v>
      </c>
      <c r="C113" s="111" t="s">
        <v>442</v>
      </c>
      <c r="D113" s="99"/>
      <c r="E113" s="97"/>
      <c r="F113" s="97"/>
      <c r="G113" s="97"/>
      <c r="H113" s="98"/>
      <c r="I113" s="143">
        <f t="shared" si="3"/>
        <v>0</v>
      </c>
      <c r="J113" s="144">
        <f t="shared" si="4"/>
        <v>0</v>
      </c>
      <c r="K113" s="97"/>
      <c r="L113" s="97"/>
      <c r="M113" s="97"/>
      <c r="N113" s="97"/>
      <c r="O113" s="97"/>
      <c r="P113" s="97"/>
      <c r="Q113" s="97"/>
      <c r="R113" s="98"/>
      <c r="S113" s="105"/>
      <c r="T113" s="97"/>
      <c r="U113" s="97"/>
      <c r="V113" s="97"/>
      <c r="W113" s="97"/>
      <c r="X113" s="97"/>
      <c r="Y113" s="106"/>
      <c r="Z113" s="99"/>
      <c r="AA113" s="97"/>
      <c r="AB113" s="97"/>
      <c r="AC113" s="97"/>
      <c r="AD113" s="97"/>
      <c r="AE113" s="97"/>
      <c r="AF113" s="97"/>
      <c r="AG113" s="97"/>
      <c r="AH113" s="106"/>
    </row>
    <row r="114" spans="1:34" ht="57" thickBot="1">
      <c r="A114" s="115"/>
      <c r="B114" s="87">
        <v>38398</v>
      </c>
      <c r="C114" s="111" t="s">
        <v>471</v>
      </c>
      <c r="D114" s="99">
        <v>1</v>
      </c>
      <c r="E114" s="97"/>
      <c r="F114" s="97">
        <v>1</v>
      </c>
      <c r="G114" s="97"/>
      <c r="H114" s="98"/>
      <c r="I114" s="143">
        <f t="shared" si="3"/>
        <v>34</v>
      </c>
      <c r="J114" s="144">
        <f t="shared" si="4"/>
        <v>7</v>
      </c>
      <c r="K114" s="97">
        <v>25</v>
      </c>
      <c r="L114" s="97">
        <v>4</v>
      </c>
      <c r="M114" s="97"/>
      <c r="N114" s="97"/>
      <c r="O114" s="97">
        <v>9</v>
      </c>
      <c r="P114" s="97">
        <v>3</v>
      </c>
      <c r="Q114" s="97"/>
      <c r="R114" s="98"/>
      <c r="S114" s="105"/>
      <c r="T114" s="97"/>
      <c r="U114" s="97"/>
      <c r="V114" s="97"/>
      <c r="W114" s="97"/>
      <c r="X114" s="97"/>
      <c r="Y114" s="106"/>
      <c r="Z114" s="99"/>
      <c r="AA114" s="97"/>
      <c r="AB114" s="97"/>
      <c r="AC114" s="97"/>
      <c r="AD114" s="97"/>
      <c r="AE114" s="97"/>
      <c r="AF114" s="97"/>
      <c r="AG114" s="97"/>
      <c r="AH114" s="106"/>
    </row>
    <row r="115" spans="1:34" ht="23.25" thickBot="1">
      <c r="A115" s="115"/>
      <c r="B115" s="87">
        <v>38399</v>
      </c>
      <c r="C115" s="111" t="s">
        <v>552</v>
      </c>
      <c r="D115" s="99">
        <v>1</v>
      </c>
      <c r="E115" s="97"/>
      <c r="F115" s="97">
        <v>1</v>
      </c>
      <c r="G115" s="97"/>
      <c r="H115" s="98"/>
      <c r="I115" s="143">
        <f t="shared" si="3"/>
        <v>70</v>
      </c>
      <c r="J115" s="144">
        <f t="shared" si="4"/>
        <v>12</v>
      </c>
      <c r="K115" s="97">
        <v>70</v>
      </c>
      <c r="L115" s="97">
        <v>12</v>
      </c>
      <c r="M115" s="97"/>
      <c r="N115" s="97"/>
      <c r="O115" s="97"/>
      <c r="P115" s="97"/>
      <c r="Q115" s="97"/>
      <c r="R115" s="98"/>
      <c r="S115" s="105"/>
      <c r="T115" s="97"/>
      <c r="U115" s="97"/>
      <c r="V115" s="97"/>
      <c r="W115" s="97"/>
      <c r="X115" s="97"/>
      <c r="Y115" s="106"/>
      <c r="Z115" s="99"/>
      <c r="AA115" s="97"/>
      <c r="AB115" s="97"/>
      <c r="AC115" s="97"/>
      <c r="AD115" s="97"/>
      <c r="AE115" s="97"/>
      <c r="AF115" s="97"/>
      <c r="AG115" s="97"/>
      <c r="AH115" s="106"/>
    </row>
    <row r="116" spans="1:34" ht="13.5" thickBot="1">
      <c r="A116" s="115"/>
      <c r="B116" s="87">
        <v>38400</v>
      </c>
      <c r="C116" s="111" t="s">
        <v>472</v>
      </c>
      <c r="D116" s="99"/>
      <c r="E116" s="97"/>
      <c r="F116" s="97"/>
      <c r="G116" s="97"/>
      <c r="H116" s="98"/>
      <c r="I116" s="143">
        <f t="shared" si="3"/>
        <v>0</v>
      </c>
      <c r="J116" s="144">
        <f t="shared" si="4"/>
        <v>0</v>
      </c>
      <c r="K116" s="97"/>
      <c r="L116" s="97"/>
      <c r="M116" s="97"/>
      <c r="N116" s="97"/>
      <c r="O116" s="97"/>
      <c r="P116" s="97"/>
      <c r="Q116" s="97"/>
      <c r="R116" s="98"/>
      <c r="S116" s="105"/>
      <c r="T116" s="97"/>
      <c r="U116" s="97"/>
      <c r="V116" s="97"/>
      <c r="W116" s="97"/>
      <c r="X116" s="97"/>
      <c r="Y116" s="106"/>
      <c r="Z116" s="99"/>
      <c r="AA116" s="97"/>
      <c r="AB116" s="97"/>
      <c r="AC116" s="97"/>
      <c r="AD116" s="97"/>
      <c r="AE116" s="97"/>
      <c r="AF116" s="97"/>
      <c r="AG116" s="97"/>
      <c r="AH116" s="106"/>
    </row>
    <row r="117" spans="1:34" ht="45.75" thickBot="1">
      <c r="A117" s="115"/>
      <c r="B117" s="87">
        <v>38401</v>
      </c>
      <c r="C117" s="111" t="s">
        <v>50</v>
      </c>
      <c r="D117" s="99">
        <v>1</v>
      </c>
      <c r="E117" s="97">
        <v>1</v>
      </c>
      <c r="F117" s="97">
        <v>2</v>
      </c>
      <c r="G117" s="97"/>
      <c r="H117" s="98"/>
      <c r="I117" s="143">
        <f t="shared" si="3"/>
        <v>54</v>
      </c>
      <c r="J117" s="144">
        <f t="shared" si="4"/>
        <v>10</v>
      </c>
      <c r="K117" s="97">
        <v>24</v>
      </c>
      <c r="L117" s="97">
        <v>4</v>
      </c>
      <c r="M117" s="97"/>
      <c r="N117" s="97"/>
      <c r="O117" s="97"/>
      <c r="P117" s="97"/>
      <c r="Q117" s="97"/>
      <c r="R117" s="98"/>
      <c r="S117" s="105"/>
      <c r="T117" s="97"/>
      <c r="U117" s="97"/>
      <c r="V117" s="97"/>
      <c r="W117" s="97"/>
      <c r="X117" s="97"/>
      <c r="Y117" s="106"/>
      <c r="Z117" s="99"/>
      <c r="AA117" s="97"/>
      <c r="AB117" s="97">
        <v>30</v>
      </c>
      <c r="AC117" s="97">
        <v>6</v>
      </c>
      <c r="AD117" s="97"/>
      <c r="AE117" s="97"/>
      <c r="AF117" s="97"/>
      <c r="AG117" s="97"/>
      <c r="AH117" s="106"/>
    </row>
    <row r="118" spans="1:34" ht="45.75" thickBot="1">
      <c r="A118" s="115"/>
      <c r="B118" s="154">
        <v>38402</v>
      </c>
      <c r="C118" s="111" t="s">
        <v>51</v>
      </c>
      <c r="D118" s="99">
        <v>1</v>
      </c>
      <c r="E118" s="97">
        <v>1</v>
      </c>
      <c r="F118" s="97">
        <v>2</v>
      </c>
      <c r="G118" s="97"/>
      <c r="H118" s="98"/>
      <c r="I118" s="143">
        <f t="shared" si="3"/>
        <v>120</v>
      </c>
      <c r="J118" s="144">
        <f t="shared" si="4"/>
        <v>23</v>
      </c>
      <c r="K118" s="97">
        <v>50</v>
      </c>
      <c r="L118" s="97">
        <v>9</v>
      </c>
      <c r="M118" s="97"/>
      <c r="N118" s="97"/>
      <c r="O118" s="97"/>
      <c r="P118" s="97"/>
      <c r="Q118" s="97"/>
      <c r="R118" s="98"/>
      <c r="S118" s="105"/>
      <c r="T118" s="97"/>
      <c r="U118" s="97"/>
      <c r="V118" s="97"/>
      <c r="W118" s="97"/>
      <c r="X118" s="97"/>
      <c r="Y118" s="106"/>
      <c r="Z118" s="99"/>
      <c r="AA118" s="97"/>
      <c r="AB118" s="97">
        <v>70</v>
      </c>
      <c r="AC118" s="97">
        <v>14</v>
      </c>
      <c r="AD118" s="97"/>
      <c r="AE118" s="97"/>
      <c r="AF118" s="97"/>
      <c r="AG118" s="97"/>
      <c r="AH118" s="106"/>
    </row>
    <row r="119" spans="1:34" ht="34.5" thickBot="1">
      <c r="A119" s="115"/>
      <c r="B119" s="154">
        <v>38403</v>
      </c>
      <c r="C119" s="111" t="s">
        <v>52</v>
      </c>
      <c r="D119" s="99">
        <v>1</v>
      </c>
      <c r="E119" s="97">
        <v>1</v>
      </c>
      <c r="F119" s="97">
        <v>1</v>
      </c>
      <c r="G119" s="97"/>
      <c r="H119" s="98"/>
      <c r="I119" s="143">
        <f t="shared" si="3"/>
        <v>60</v>
      </c>
      <c r="J119" s="144">
        <f t="shared" si="4"/>
        <v>13</v>
      </c>
      <c r="K119" s="97"/>
      <c r="L119" s="97"/>
      <c r="M119" s="97"/>
      <c r="N119" s="97"/>
      <c r="O119" s="97"/>
      <c r="P119" s="97"/>
      <c r="Q119" s="97"/>
      <c r="R119" s="98"/>
      <c r="S119" s="105"/>
      <c r="T119" s="97"/>
      <c r="U119" s="97"/>
      <c r="V119" s="97"/>
      <c r="W119" s="97"/>
      <c r="X119" s="97"/>
      <c r="Y119" s="106"/>
      <c r="Z119" s="99"/>
      <c r="AA119" s="97"/>
      <c r="AB119" s="97">
        <v>60</v>
      </c>
      <c r="AC119" s="97">
        <v>13</v>
      </c>
      <c r="AD119" s="97"/>
      <c r="AE119" s="97"/>
      <c r="AF119" s="97"/>
      <c r="AG119" s="97"/>
      <c r="AH119" s="106"/>
    </row>
    <row r="120" spans="1:34" ht="23.25" thickBot="1">
      <c r="A120" s="115"/>
      <c r="B120" s="87">
        <v>38404</v>
      </c>
      <c r="C120" s="111" t="s">
        <v>49</v>
      </c>
      <c r="D120" s="99">
        <v>1</v>
      </c>
      <c r="E120" s="97"/>
      <c r="F120" s="97">
        <v>2</v>
      </c>
      <c r="G120" s="97"/>
      <c r="H120" s="98"/>
      <c r="I120" s="143">
        <f t="shared" si="3"/>
        <v>169</v>
      </c>
      <c r="J120" s="144">
        <f t="shared" si="4"/>
        <v>19</v>
      </c>
      <c r="K120" s="97">
        <v>114</v>
      </c>
      <c r="L120" s="97">
        <v>19</v>
      </c>
      <c r="M120" s="97"/>
      <c r="N120" s="97"/>
      <c r="O120" s="97"/>
      <c r="P120" s="97"/>
      <c r="Q120" s="97"/>
      <c r="R120" s="98"/>
      <c r="S120" s="105"/>
      <c r="T120" s="97"/>
      <c r="U120" s="97"/>
      <c r="V120" s="97"/>
      <c r="W120" s="97"/>
      <c r="X120" s="97"/>
      <c r="Y120" s="106"/>
      <c r="Z120" s="99">
        <v>25</v>
      </c>
      <c r="AA120" s="97"/>
      <c r="AB120" s="97"/>
      <c r="AC120" s="97"/>
      <c r="AD120" s="97"/>
      <c r="AE120" s="97"/>
      <c r="AF120" s="97"/>
      <c r="AG120" s="97"/>
      <c r="AH120" s="106">
        <v>0.5</v>
      </c>
    </row>
    <row r="121" spans="1:34" ht="13.5" thickBot="1">
      <c r="A121" s="115"/>
      <c r="B121" s="87">
        <v>38405</v>
      </c>
      <c r="C121" s="111" t="s">
        <v>48</v>
      </c>
      <c r="D121" s="99">
        <v>1</v>
      </c>
      <c r="E121" s="97"/>
      <c r="F121" s="97">
        <v>1</v>
      </c>
      <c r="G121" s="97"/>
      <c r="H121" s="98"/>
      <c r="I121" s="143">
        <f t="shared" si="3"/>
        <v>55</v>
      </c>
      <c r="J121" s="144">
        <f t="shared" si="4"/>
        <v>12</v>
      </c>
      <c r="K121" s="97"/>
      <c r="L121" s="97"/>
      <c r="M121" s="97"/>
      <c r="N121" s="97"/>
      <c r="O121" s="97"/>
      <c r="P121" s="97"/>
      <c r="Q121" s="97"/>
      <c r="R121" s="98"/>
      <c r="S121" s="105"/>
      <c r="T121" s="97"/>
      <c r="U121" s="97"/>
      <c r="V121" s="97"/>
      <c r="W121" s="97"/>
      <c r="X121" s="97"/>
      <c r="Y121" s="106"/>
      <c r="Z121" s="99"/>
      <c r="AA121" s="97"/>
      <c r="AB121" s="97">
        <v>55</v>
      </c>
      <c r="AC121" s="97">
        <v>12</v>
      </c>
      <c r="AD121" s="97"/>
      <c r="AE121" s="97"/>
      <c r="AF121" s="97"/>
      <c r="AG121" s="97"/>
      <c r="AH121" s="106"/>
    </row>
    <row r="122" spans="1:34" ht="13.5" thickBot="1">
      <c r="A122" s="115"/>
      <c r="B122" s="87">
        <v>38406</v>
      </c>
      <c r="C122" s="111" t="s">
        <v>47</v>
      </c>
      <c r="D122" s="99">
        <v>1</v>
      </c>
      <c r="E122" s="97"/>
      <c r="F122" s="97">
        <v>1</v>
      </c>
      <c r="G122" s="97"/>
      <c r="H122" s="98"/>
      <c r="I122" s="143">
        <f t="shared" si="3"/>
        <v>62</v>
      </c>
      <c r="J122" s="144">
        <f t="shared" si="4"/>
        <v>12</v>
      </c>
      <c r="K122" s="97">
        <v>32</v>
      </c>
      <c r="L122" s="97">
        <v>5</v>
      </c>
      <c r="M122" s="97">
        <v>30</v>
      </c>
      <c r="N122" s="97">
        <v>7</v>
      </c>
      <c r="O122" s="97"/>
      <c r="P122" s="97"/>
      <c r="Q122" s="97"/>
      <c r="R122" s="98"/>
      <c r="S122" s="105"/>
      <c r="T122" s="97"/>
      <c r="U122" s="97"/>
      <c r="V122" s="97"/>
      <c r="W122" s="97"/>
      <c r="X122" s="97"/>
      <c r="Y122" s="106"/>
      <c r="Z122" s="99"/>
      <c r="AA122" s="97"/>
      <c r="AB122" s="97"/>
      <c r="AC122" s="97"/>
      <c r="AD122" s="97"/>
      <c r="AE122" s="97"/>
      <c r="AF122" s="97"/>
      <c r="AG122" s="97"/>
      <c r="AH122" s="106"/>
    </row>
    <row r="123" spans="1:34" ht="23.25" thickBot="1">
      <c r="A123" s="115"/>
      <c r="B123" s="87">
        <v>38407</v>
      </c>
      <c r="C123" s="111" t="s">
        <v>46</v>
      </c>
      <c r="D123" s="99">
        <v>1</v>
      </c>
      <c r="E123" s="97"/>
      <c r="F123" s="97">
        <v>1</v>
      </c>
      <c r="G123" s="97"/>
      <c r="H123" s="98"/>
      <c r="I123" s="143">
        <f t="shared" si="3"/>
        <v>85</v>
      </c>
      <c r="J123" s="144">
        <f t="shared" si="4"/>
        <v>21</v>
      </c>
      <c r="K123" s="97"/>
      <c r="L123" s="97"/>
      <c r="M123" s="97"/>
      <c r="N123" s="97"/>
      <c r="O123" s="97"/>
      <c r="P123" s="97"/>
      <c r="Q123" s="97"/>
      <c r="R123" s="98"/>
      <c r="S123" s="105"/>
      <c r="T123" s="97"/>
      <c r="U123" s="97"/>
      <c r="V123" s="97"/>
      <c r="W123" s="97"/>
      <c r="X123" s="97"/>
      <c r="Y123" s="106"/>
      <c r="Z123" s="99"/>
      <c r="AA123" s="97"/>
      <c r="AB123" s="97">
        <v>85</v>
      </c>
      <c r="AC123" s="97">
        <v>21</v>
      </c>
      <c r="AD123" s="97"/>
      <c r="AE123" s="97"/>
      <c r="AF123" s="97"/>
      <c r="AG123" s="97"/>
      <c r="AH123" s="106"/>
    </row>
    <row r="124" spans="1:34" ht="13.5" thickBot="1">
      <c r="A124" s="115"/>
      <c r="B124" s="87">
        <v>38408</v>
      </c>
      <c r="C124" s="111" t="s">
        <v>43</v>
      </c>
      <c r="D124" s="99">
        <v>1</v>
      </c>
      <c r="E124" s="97"/>
      <c r="F124" s="97">
        <v>1</v>
      </c>
      <c r="G124" s="97"/>
      <c r="H124" s="98"/>
      <c r="I124" s="143">
        <f t="shared" si="3"/>
        <v>65</v>
      </c>
      <c r="J124" s="144">
        <f t="shared" si="4"/>
        <v>16</v>
      </c>
      <c r="K124" s="97"/>
      <c r="L124" s="97"/>
      <c r="M124" s="97"/>
      <c r="N124" s="97"/>
      <c r="O124" s="97"/>
      <c r="P124" s="97"/>
      <c r="Q124" s="97"/>
      <c r="R124" s="98"/>
      <c r="S124" s="105"/>
      <c r="T124" s="97"/>
      <c r="U124" s="97"/>
      <c r="V124" s="97"/>
      <c r="W124" s="97"/>
      <c r="X124" s="97"/>
      <c r="Y124" s="106"/>
      <c r="Z124" s="99"/>
      <c r="AA124" s="97"/>
      <c r="AB124" s="97">
        <v>65</v>
      </c>
      <c r="AC124" s="97">
        <v>16</v>
      </c>
      <c r="AD124" s="97"/>
      <c r="AE124" s="97"/>
      <c r="AF124" s="97"/>
      <c r="AG124" s="97"/>
      <c r="AH124" s="106"/>
    </row>
    <row r="125" spans="1:34" ht="34.5" thickBot="1">
      <c r="A125" s="115"/>
      <c r="B125" s="154">
        <v>38409</v>
      </c>
      <c r="C125" s="111" t="s">
        <v>42</v>
      </c>
      <c r="D125" s="99">
        <v>1</v>
      </c>
      <c r="E125" s="97"/>
      <c r="F125" s="97">
        <v>2</v>
      </c>
      <c r="G125" s="97"/>
      <c r="H125" s="98"/>
      <c r="I125" s="143">
        <f t="shared" si="3"/>
        <v>165</v>
      </c>
      <c r="J125" s="144">
        <f t="shared" si="4"/>
        <v>35</v>
      </c>
      <c r="K125" s="97">
        <v>30</v>
      </c>
      <c r="L125" s="97">
        <v>5</v>
      </c>
      <c r="M125" s="97"/>
      <c r="N125" s="97"/>
      <c r="O125" s="97"/>
      <c r="P125" s="97"/>
      <c r="Q125" s="97"/>
      <c r="R125" s="98"/>
      <c r="S125" s="105"/>
      <c r="T125" s="97"/>
      <c r="U125" s="97">
        <v>20</v>
      </c>
      <c r="V125" s="97">
        <v>4</v>
      </c>
      <c r="W125" s="97"/>
      <c r="X125" s="97"/>
      <c r="Y125" s="106"/>
      <c r="Z125" s="99"/>
      <c r="AA125" s="97"/>
      <c r="AB125" s="97">
        <v>115</v>
      </c>
      <c r="AC125" s="97">
        <v>26</v>
      </c>
      <c r="AD125" s="97"/>
      <c r="AE125" s="97"/>
      <c r="AF125" s="97"/>
      <c r="AG125" s="97"/>
      <c r="AH125" s="106"/>
    </row>
    <row r="126" spans="1:34" ht="13.5" thickBot="1">
      <c r="A126" s="115"/>
      <c r="B126" s="154">
        <v>38410</v>
      </c>
      <c r="C126" s="111" t="s">
        <v>39</v>
      </c>
      <c r="D126" s="99">
        <v>1</v>
      </c>
      <c r="E126" s="97"/>
      <c r="F126" s="97">
        <v>1</v>
      </c>
      <c r="G126" s="97"/>
      <c r="H126" s="98"/>
      <c r="I126" s="143">
        <f t="shared" si="3"/>
        <v>105</v>
      </c>
      <c r="J126" s="144">
        <f t="shared" si="4"/>
        <v>24</v>
      </c>
      <c r="K126" s="97"/>
      <c r="L126" s="97"/>
      <c r="M126" s="97"/>
      <c r="N126" s="97"/>
      <c r="O126" s="97"/>
      <c r="P126" s="97"/>
      <c r="Q126" s="97"/>
      <c r="R126" s="98"/>
      <c r="S126" s="105"/>
      <c r="T126" s="97"/>
      <c r="U126" s="97"/>
      <c r="V126" s="97"/>
      <c r="W126" s="97"/>
      <c r="X126" s="97"/>
      <c r="Y126" s="106"/>
      <c r="Z126" s="99"/>
      <c r="AA126" s="97"/>
      <c r="AB126" s="97">
        <v>105</v>
      </c>
      <c r="AC126" s="97">
        <v>24</v>
      </c>
      <c r="AD126" s="97"/>
      <c r="AE126" s="97"/>
      <c r="AF126" s="97"/>
      <c r="AG126" s="97"/>
      <c r="AH126" s="106"/>
    </row>
    <row r="127" spans="1:34" ht="13.5" thickBot="1">
      <c r="A127" s="115"/>
      <c r="B127" s="87">
        <v>38411</v>
      </c>
      <c r="C127" s="111" t="s">
        <v>38</v>
      </c>
      <c r="D127" s="99">
        <v>1</v>
      </c>
      <c r="E127" s="97"/>
      <c r="F127" s="97">
        <v>1</v>
      </c>
      <c r="G127" s="97"/>
      <c r="H127" s="98"/>
      <c r="I127" s="143">
        <f t="shared" si="3"/>
        <v>90</v>
      </c>
      <c r="J127" s="144">
        <f t="shared" si="4"/>
        <v>20</v>
      </c>
      <c r="K127" s="97"/>
      <c r="L127" s="97"/>
      <c r="M127" s="97"/>
      <c r="N127" s="97"/>
      <c r="O127" s="97"/>
      <c r="P127" s="97"/>
      <c r="Q127" s="97"/>
      <c r="R127" s="98"/>
      <c r="S127" s="105"/>
      <c r="T127" s="97"/>
      <c r="U127" s="97"/>
      <c r="V127" s="97"/>
      <c r="W127" s="97"/>
      <c r="X127" s="97"/>
      <c r="Y127" s="106"/>
      <c r="Z127" s="99"/>
      <c r="AA127" s="97"/>
      <c r="AB127" s="97">
        <v>90</v>
      </c>
      <c r="AC127" s="97">
        <v>20</v>
      </c>
      <c r="AD127" s="97"/>
      <c r="AE127" s="97"/>
      <c r="AF127" s="97"/>
      <c r="AG127" s="97"/>
      <c r="AH127" s="106"/>
    </row>
    <row r="128" spans="1:34" ht="13.5" thickBot="1">
      <c r="A128" s="115"/>
      <c r="B128" s="87">
        <v>38412</v>
      </c>
      <c r="C128" s="111" t="s">
        <v>37</v>
      </c>
      <c r="D128" s="99">
        <v>1</v>
      </c>
      <c r="E128" s="97"/>
      <c r="F128" s="97">
        <v>1</v>
      </c>
      <c r="G128" s="97"/>
      <c r="H128" s="98"/>
      <c r="I128" s="143">
        <f t="shared" si="3"/>
        <v>85</v>
      </c>
      <c r="J128" s="144">
        <f t="shared" si="4"/>
        <v>21</v>
      </c>
      <c r="K128" s="97"/>
      <c r="L128" s="97"/>
      <c r="M128" s="97"/>
      <c r="N128" s="97"/>
      <c r="O128" s="97"/>
      <c r="P128" s="97"/>
      <c r="Q128" s="97"/>
      <c r="R128" s="98"/>
      <c r="S128" s="105"/>
      <c r="T128" s="97"/>
      <c r="U128" s="97"/>
      <c r="V128" s="97"/>
      <c r="W128" s="97"/>
      <c r="X128" s="97"/>
      <c r="Y128" s="106"/>
      <c r="Z128" s="99"/>
      <c r="AA128" s="97"/>
      <c r="AB128" s="97">
        <v>85</v>
      </c>
      <c r="AC128" s="97">
        <v>21</v>
      </c>
      <c r="AD128" s="97"/>
      <c r="AE128" s="97"/>
      <c r="AF128" s="97"/>
      <c r="AG128" s="97"/>
      <c r="AH128" s="106"/>
    </row>
    <row r="129" spans="1:34" ht="13.5" thickBot="1">
      <c r="A129" s="115"/>
      <c r="B129" s="87">
        <v>38413</v>
      </c>
      <c r="C129" s="111" t="s">
        <v>36</v>
      </c>
      <c r="D129" s="99">
        <v>1</v>
      </c>
      <c r="E129" s="97"/>
      <c r="F129" s="97">
        <v>1</v>
      </c>
      <c r="G129" s="97"/>
      <c r="H129" s="98"/>
      <c r="I129" s="143">
        <f t="shared" si="3"/>
        <v>80</v>
      </c>
      <c r="J129" s="144">
        <f t="shared" si="4"/>
        <v>19</v>
      </c>
      <c r="K129" s="97"/>
      <c r="L129" s="97"/>
      <c r="M129" s="97"/>
      <c r="N129" s="97"/>
      <c r="O129" s="97"/>
      <c r="P129" s="97"/>
      <c r="Q129" s="97"/>
      <c r="R129" s="98"/>
      <c r="S129" s="105"/>
      <c r="T129" s="97"/>
      <c r="U129" s="97"/>
      <c r="V129" s="97"/>
      <c r="W129" s="97"/>
      <c r="X129" s="97"/>
      <c r="Y129" s="106"/>
      <c r="Z129" s="99"/>
      <c r="AA129" s="97"/>
      <c r="AB129" s="97">
        <v>80</v>
      </c>
      <c r="AC129" s="97">
        <v>19</v>
      </c>
      <c r="AD129" s="97"/>
      <c r="AE129" s="97"/>
      <c r="AF129" s="97"/>
      <c r="AG129" s="97"/>
      <c r="AH129" s="106"/>
    </row>
    <row r="130" spans="1:34" ht="13.5" thickBot="1">
      <c r="A130" s="115"/>
      <c r="B130" s="87">
        <v>38414</v>
      </c>
      <c r="C130" s="111" t="s">
        <v>34</v>
      </c>
      <c r="D130" s="99">
        <v>1</v>
      </c>
      <c r="E130" s="97"/>
      <c r="F130" s="97">
        <v>1</v>
      </c>
      <c r="G130" s="97"/>
      <c r="H130" s="98"/>
      <c r="I130" s="143">
        <f t="shared" si="3"/>
        <v>70</v>
      </c>
      <c r="J130" s="144">
        <f t="shared" si="4"/>
        <v>0</v>
      </c>
      <c r="K130" s="97"/>
      <c r="L130" s="97"/>
      <c r="M130" s="97"/>
      <c r="N130" s="97"/>
      <c r="O130" s="97"/>
      <c r="P130" s="97"/>
      <c r="Q130" s="97"/>
      <c r="R130" s="98"/>
      <c r="S130" s="105"/>
      <c r="T130" s="97"/>
      <c r="U130" s="97"/>
      <c r="V130" s="97"/>
      <c r="W130" s="97"/>
      <c r="X130" s="97"/>
      <c r="Y130" s="106"/>
      <c r="Z130" s="99"/>
      <c r="AA130" s="97"/>
      <c r="AB130" s="97"/>
      <c r="AC130" s="97"/>
      <c r="AD130" s="97">
        <v>70</v>
      </c>
      <c r="AE130" s="97">
        <v>22</v>
      </c>
      <c r="AF130" s="97"/>
      <c r="AG130" s="97"/>
      <c r="AH130" s="106"/>
    </row>
    <row r="131" spans="1:34" ht="13.5" thickBot="1">
      <c r="A131" s="115"/>
      <c r="B131" s="87">
        <v>38415</v>
      </c>
      <c r="C131" s="111" t="s">
        <v>442</v>
      </c>
      <c r="D131" s="99"/>
      <c r="E131" s="97"/>
      <c r="F131" s="97"/>
      <c r="G131" s="97"/>
      <c r="H131" s="98"/>
      <c r="I131" s="143">
        <f t="shared" si="3"/>
        <v>0</v>
      </c>
      <c r="J131" s="144">
        <f t="shared" si="4"/>
        <v>0</v>
      </c>
      <c r="K131" s="97"/>
      <c r="L131" s="97"/>
      <c r="M131" s="97"/>
      <c r="N131" s="97"/>
      <c r="O131" s="97"/>
      <c r="P131" s="97"/>
      <c r="Q131" s="97"/>
      <c r="R131" s="98"/>
      <c r="S131" s="105"/>
      <c r="T131" s="97"/>
      <c r="U131" s="97"/>
      <c r="V131" s="97"/>
      <c r="W131" s="97"/>
      <c r="X131" s="97"/>
      <c r="Y131" s="106"/>
      <c r="Z131" s="99"/>
      <c r="AA131" s="97"/>
      <c r="AB131" s="97"/>
      <c r="AC131" s="97"/>
      <c r="AD131" s="97"/>
      <c r="AE131" s="97"/>
      <c r="AF131" s="97"/>
      <c r="AG131" s="97"/>
      <c r="AH131" s="106"/>
    </row>
    <row r="132" spans="1:34" ht="13.5" thickBot="1">
      <c r="A132" s="115"/>
      <c r="B132" s="154">
        <v>38416</v>
      </c>
      <c r="C132" s="111" t="s">
        <v>35</v>
      </c>
      <c r="D132" s="99">
        <v>1</v>
      </c>
      <c r="E132" s="97"/>
      <c r="F132" s="97">
        <v>1</v>
      </c>
      <c r="G132" s="97"/>
      <c r="H132" s="98"/>
      <c r="I132" s="143">
        <f t="shared" si="3"/>
        <v>25</v>
      </c>
      <c r="J132" s="144">
        <f t="shared" si="4"/>
        <v>6</v>
      </c>
      <c r="K132" s="97"/>
      <c r="L132" s="97"/>
      <c r="M132" s="97"/>
      <c r="N132" s="97"/>
      <c r="O132" s="97"/>
      <c r="P132" s="97"/>
      <c r="Q132" s="97"/>
      <c r="R132" s="98"/>
      <c r="S132" s="105"/>
      <c r="T132" s="97"/>
      <c r="U132" s="97"/>
      <c r="V132" s="97"/>
      <c r="W132" s="97"/>
      <c r="X132" s="97"/>
      <c r="Y132" s="106"/>
      <c r="Z132" s="99"/>
      <c r="AA132" s="97"/>
      <c r="AB132" s="97">
        <v>25</v>
      </c>
      <c r="AC132" s="97">
        <v>6</v>
      </c>
      <c r="AD132" s="97"/>
      <c r="AE132" s="97"/>
      <c r="AF132" s="97"/>
      <c r="AG132" s="97"/>
      <c r="AH132" s="106"/>
    </row>
    <row r="133" spans="1:34" ht="45.75" thickBot="1">
      <c r="A133" s="115"/>
      <c r="B133" s="154">
        <v>38417</v>
      </c>
      <c r="C133" s="111" t="s">
        <v>33</v>
      </c>
      <c r="D133" s="99">
        <v>1</v>
      </c>
      <c r="E133" s="97">
        <v>1</v>
      </c>
      <c r="F133" s="97">
        <v>1</v>
      </c>
      <c r="G133" s="97"/>
      <c r="H133" s="98"/>
      <c r="I133" s="143">
        <f t="shared" si="3"/>
        <v>346</v>
      </c>
      <c r="J133" s="144">
        <f t="shared" si="4"/>
        <v>92</v>
      </c>
      <c r="K133" s="97">
        <v>12</v>
      </c>
      <c r="L133" s="97">
        <v>2</v>
      </c>
      <c r="M133" s="97"/>
      <c r="N133" s="97"/>
      <c r="O133" s="97"/>
      <c r="P133" s="97"/>
      <c r="Q133" s="97"/>
      <c r="R133" s="98"/>
      <c r="S133" s="105"/>
      <c r="T133" s="97"/>
      <c r="U133" s="97"/>
      <c r="V133" s="97"/>
      <c r="W133" s="97"/>
      <c r="X133" s="97"/>
      <c r="Y133" s="106"/>
      <c r="Z133" s="99"/>
      <c r="AA133" s="97"/>
      <c r="AB133" s="97">
        <v>334</v>
      </c>
      <c r="AC133" s="97">
        <v>90</v>
      </c>
      <c r="AD133" s="97"/>
      <c r="AE133" s="97"/>
      <c r="AF133" s="97"/>
      <c r="AG133" s="97"/>
      <c r="AH133" s="106"/>
    </row>
    <row r="134" spans="1:34" ht="13.5" thickBot="1">
      <c r="A134" s="115"/>
      <c r="B134" s="87">
        <v>38418</v>
      </c>
      <c r="C134" s="111" t="s">
        <v>442</v>
      </c>
      <c r="D134" s="99"/>
      <c r="E134" s="97"/>
      <c r="F134" s="97"/>
      <c r="G134" s="97"/>
      <c r="H134" s="98"/>
      <c r="I134" s="143">
        <f t="shared" si="3"/>
        <v>0</v>
      </c>
      <c r="J134" s="144">
        <f t="shared" si="4"/>
        <v>0</v>
      </c>
      <c r="K134" s="97"/>
      <c r="L134" s="97"/>
      <c r="M134" s="97"/>
      <c r="N134" s="97"/>
      <c r="O134" s="97"/>
      <c r="P134" s="97"/>
      <c r="Q134" s="97"/>
      <c r="R134" s="98"/>
      <c r="S134" s="105"/>
      <c r="T134" s="97"/>
      <c r="U134" s="97"/>
      <c r="V134" s="97"/>
      <c r="W134" s="97"/>
      <c r="X134" s="97"/>
      <c r="Y134" s="106"/>
      <c r="Z134" s="99"/>
      <c r="AA134" s="97"/>
      <c r="AB134" s="97"/>
      <c r="AC134" s="97"/>
      <c r="AD134" s="97"/>
      <c r="AE134" s="97"/>
      <c r="AF134" s="97"/>
      <c r="AG134" s="97"/>
      <c r="AH134" s="106"/>
    </row>
    <row r="135" spans="1:34" ht="13.5" thickBot="1">
      <c r="A135" s="115"/>
      <c r="B135" s="87">
        <v>38419</v>
      </c>
      <c r="C135" s="111" t="s">
        <v>442</v>
      </c>
      <c r="D135" s="99"/>
      <c r="E135" s="97"/>
      <c r="F135" s="97"/>
      <c r="G135" s="97"/>
      <c r="H135" s="98"/>
      <c r="I135" s="143">
        <f t="shared" si="3"/>
        <v>0</v>
      </c>
      <c r="J135" s="144">
        <f t="shared" si="4"/>
        <v>0</v>
      </c>
      <c r="K135" s="97"/>
      <c r="L135" s="97"/>
      <c r="M135" s="97"/>
      <c r="N135" s="97"/>
      <c r="O135" s="97"/>
      <c r="P135" s="97"/>
      <c r="Q135" s="97"/>
      <c r="R135" s="98"/>
      <c r="S135" s="105"/>
      <c r="T135" s="97"/>
      <c r="U135" s="97"/>
      <c r="V135" s="97"/>
      <c r="W135" s="97"/>
      <c r="X135" s="97"/>
      <c r="Y135" s="106"/>
      <c r="Z135" s="99"/>
      <c r="AA135" s="97"/>
      <c r="AB135" s="97"/>
      <c r="AC135" s="97"/>
      <c r="AD135" s="97"/>
      <c r="AE135" s="97"/>
      <c r="AF135" s="97"/>
      <c r="AG135" s="97"/>
      <c r="AH135" s="106"/>
    </row>
    <row r="136" spans="1:34" ht="13.5" thickBot="1">
      <c r="A136" s="115"/>
      <c r="B136" s="87">
        <v>38420</v>
      </c>
      <c r="C136" s="111" t="s">
        <v>32</v>
      </c>
      <c r="D136" s="99">
        <v>1</v>
      </c>
      <c r="E136" s="97"/>
      <c r="F136" s="97">
        <v>1</v>
      </c>
      <c r="G136" s="97"/>
      <c r="H136" s="98"/>
      <c r="I136" s="143">
        <f t="shared" si="3"/>
        <v>70</v>
      </c>
      <c r="J136" s="144">
        <f t="shared" si="4"/>
        <v>11</v>
      </c>
      <c r="K136" s="97">
        <v>70</v>
      </c>
      <c r="L136" s="97">
        <v>11</v>
      </c>
      <c r="M136" s="97"/>
      <c r="N136" s="97"/>
      <c r="O136" s="97"/>
      <c r="P136" s="97"/>
      <c r="Q136" s="97"/>
      <c r="R136" s="98"/>
      <c r="S136" s="105"/>
      <c r="T136" s="97"/>
      <c r="U136" s="97"/>
      <c r="V136" s="97"/>
      <c r="W136" s="97"/>
      <c r="X136" s="97"/>
      <c r="Y136" s="106"/>
      <c r="Z136" s="99"/>
      <c r="AA136" s="97"/>
      <c r="AB136" s="97"/>
      <c r="AC136" s="97"/>
      <c r="AD136" s="97"/>
      <c r="AE136" s="97"/>
      <c r="AF136" s="97"/>
      <c r="AG136" s="97"/>
      <c r="AH136" s="106"/>
    </row>
    <row r="137" spans="1:34" ht="13.5" thickBot="1">
      <c r="A137" s="115"/>
      <c r="B137" s="87">
        <v>38421</v>
      </c>
      <c r="C137" s="111" t="s">
        <v>442</v>
      </c>
      <c r="D137" s="99"/>
      <c r="E137" s="97"/>
      <c r="F137" s="97"/>
      <c r="G137" s="97"/>
      <c r="H137" s="98"/>
      <c r="I137" s="143">
        <f aca="true" t="shared" si="5" ref="I137:I200">K137+M137+O137+Q137+S137+U137+W137+Z137+AA137+AB137+AD137+AF137+(AG137*20)+(AH137*60)</f>
        <v>0</v>
      </c>
      <c r="J137" s="144">
        <f aca="true" t="shared" si="6" ref="J137:J200">L137+N137+P137+R137+T137+V137+X137+AC137</f>
        <v>0</v>
      </c>
      <c r="K137" s="97"/>
      <c r="L137" s="97"/>
      <c r="M137" s="97"/>
      <c r="N137" s="97"/>
      <c r="O137" s="97"/>
      <c r="P137" s="97"/>
      <c r="Q137" s="97"/>
      <c r="R137" s="98"/>
      <c r="S137" s="105"/>
      <c r="T137" s="97"/>
      <c r="U137" s="97"/>
      <c r="V137" s="97"/>
      <c r="W137" s="97"/>
      <c r="X137" s="97"/>
      <c r="Y137" s="106"/>
      <c r="Z137" s="99"/>
      <c r="AA137" s="97"/>
      <c r="AB137" s="97"/>
      <c r="AC137" s="97"/>
      <c r="AD137" s="97"/>
      <c r="AE137" s="97"/>
      <c r="AF137" s="97"/>
      <c r="AG137" s="97"/>
      <c r="AH137" s="106"/>
    </row>
    <row r="138" spans="1:34" ht="34.5" thickBot="1">
      <c r="A138" s="115"/>
      <c r="B138" s="87">
        <v>38422</v>
      </c>
      <c r="C138" s="111" t="s">
        <v>45</v>
      </c>
      <c r="D138" s="99">
        <v>1</v>
      </c>
      <c r="E138" s="97"/>
      <c r="F138" s="97">
        <v>1</v>
      </c>
      <c r="G138" s="97"/>
      <c r="H138" s="98"/>
      <c r="I138" s="143">
        <f t="shared" si="5"/>
        <v>67</v>
      </c>
      <c r="J138" s="144">
        <f t="shared" si="6"/>
        <v>11</v>
      </c>
      <c r="K138" s="97">
        <v>50</v>
      </c>
      <c r="L138" s="97">
        <v>8</v>
      </c>
      <c r="M138" s="97"/>
      <c r="N138" s="97"/>
      <c r="O138" s="97">
        <v>17</v>
      </c>
      <c r="P138" s="97">
        <v>3</v>
      </c>
      <c r="Q138" s="97"/>
      <c r="R138" s="98"/>
      <c r="S138" s="105"/>
      <c r="T138" s="97"/>
      <c r="U138" s="97"/>
      <c r="V138" s="97"/>
      <c r="W138" s="97"/>
      <c r="X138" s="97"/>
      <c r="Y138" s="106"/>
      <c r="Z138" s="99"/>
      <c r="AA138" s="97"/>
      <c r="AB138" s="97"/>
      <c r="AC138" s="97"/>
      <c r="AD138" s="97"/>
      <c r="AE138" s="97"/>
      <c r="AF138" s="97"/>
      <c r="AG138" s="97"/>
      <c r="AH138" s="106"/>
    </row>
    <row r="139" spans="1:34" ht="23.25" thickBot="1">
      <c r="A139" s="115"/>
      <c r="B139" s="154">
        <v>38423</v>
      </c>
      <c r="C139" s="111" t="s">
        <v>31</v>
      </c>
      <c r="D139" s="99">
        <v>1</v>
      </c>
      <c r="E139" s="97"/>
      <c r="F139" s="97">
        <v>2</v>
      </c>
      <c r="G139" s="97"/>
      <c r="H139" s="98"/>
      <c r="I139" s="143">
        <f t="shared" si="5"/>
        <v>190</v>
      </c>
      <c r="J139" s="144">
        <f t="shared" si="6"/>
        <v>32</v>
      </c>
      <c r="K139" s="97">
        <v>135</v>
      </c>
      <c r="L139" s="97">
        <v>20</v>
      </c>
      <c r="M139" s="97"/>
      <c r="N139" s="97"/>
      <c r="O139" s="97"/>
      <c r="P139" s="97"/>
      <c r="Q139" s="97"/>
      <c r="R139" s="98"/>
      <c r="S139" s="105"/>
      <c r="T139" s="97"/>
      <c r="U139" s="97"/>
      <c r="V139" s="97"/>
      <c r="W139" s="97"/>
      <c r="X139" s="97"/>
      <c r="Y139" s="106"/>
      <c r="Z139" s="99"/>
      <c r="AA139" s="97"/>
      <c r="AB139" s="97">
        <v>55</v>
      </c>
      <c r="AC139" s="97">
        <v>12</v>
      </c>
      <c r="AD139" s="97"/>
      <c r="AE139" s="97"/>
      <c r="AF139" s="97"/>
      <c r="AG139" s="97"/>
      <c r="AH139" s="106"/>
    </row>
    <row r="140" spans="1:34" ht="13.5" thickBot="1">
      <c r="A140" s="115"/>
      <c r="B140" s="154">
        <v>38424</v>
      </c>
      <c r="C140" s="111" t="s">
        <v>30</v>
      </c>
      <c r="D140" s="99">
        <v>1</v>
      </c>
      <c r="E140" s="97"/>
      <c r="F140" s="97">
        <v>1</v>
      </c>
      <c r="G140" s="97"/>
      <c r="H140" s="98"/>
      <c r="I140" s="143">
        <f t="shared" si="5"/>
        <v>130</v>
      </c>
      <c r="J140" s="144">
        <f t="shared" si="6"/>
        <v>30</v>
      </c>
      <c r="K140" s="97"/>
      <c r="L140" s="97"/>
      <c r="M140" s="97"/>
      <c r="N140" s="97"/>
      <c r="O140" s="97"/>
      <c r="P140" s="97"/>
      <c r="Q140" s="97"/>
      <c r="R140" s="98"/>
      <c r="S140" s="105"/>
      <c r="T140" s="97"/>
      <c r="U140" s="97"/>
      <c r="V140" s="97"/>
      <c r="W140" s="97"/>
      <c r="X140" s="97"/>
      <c r="Y140" s="106"/>
      <c r="Z140" s="99"/>
      <c r="AA140" s="97"/>
      <c r="AB140" s="97">
        <v>130</v>
      </c>
      <c r="AC140" s="97">
        <v>30</v>
      </c>
      <c r="AD140" s="97"/>
      <c r="AE140" s="97"/>
      <c r="AF140" s="97"/>
      <c r="AG140" s="97"/>
      <c r="AH140" s="106"/>
    </row>
    <row r="141" spans="1:34" ht="13.5" thickBot="1">
      <c r="A141" s="115"/>
      <c r="B141" s="87">
        <v>38425</v>
      </c>
      <c r="C141" s="111" t="s">
        <v>29</v>
      </c>
      <c r="D141" s="99">
        <v>1</v>
      </c>
      <c r="E141" s="97"/>
      <c r="F141" s="97">
        <v>1</v>
      </c>
      <c r="G141" s="97"/>
      <c r="H141" s="98"/>
      <c r="I141" s="143">
        <f t="shared" si="5"/>
        <v>75</v>
      </c>
      <c r="J141" s="144">
        <f t="shared" si="6"/>
        <v>5</v>
      </c>
      <c r="K141" s="97">
        <v>30</v>
      </c>
      <c r="L141" s="97">
        <v>5</v>
      </c>
      <c r="M141" s="97"/>
      <c r="N141" s="97"/>
      <c r="O141" s="97"/>
      <c r="P141" s="97"/>
      <c r="Q141" s="97"/>
      <c r="R141" s="98"/>
      <c r="S141" s="105"/>
      <c r="T141" s="97"/>
      <c r="U141" s="97"/>
      <c r="V141" s="97"/>
      <c r="W141" s="97"/>
      <c r="X141" s="97"/>
      <c r="Y141" s="106"/>
      <c r="Z141" s="99">
        <v>15</v>
      </c>
      <c r="AA141" s="97"/>
      <c r="AB141" s="97"/>
      <c r="AC141" s="97"/>
      <c r="AD141" s="97"/>
      <c r="AE141" s="97"/>
      <c r="AF141" s="97"/>
      <c r="AG141" s="97"/>
      <c r="AH141" s="106">
        <v>0.5</v>
      </c>
    </row>
    <row r="142" spans="1:34" ht="13.5" thickBot="1">
      <c r="A142" s="115"/>
      <c r="B142" s="87">
        <v>38426</v>
      </c>
      <c r="C142" s="111" t="s">
        <v>442</v>
      </c>
      <c r="D142" s="99"/>
      <c r="E142" s="97"/>
      <c r="F142" s="97"/>
      <c r="G142" s="97"/>
      <c r="H142" s="98"/>
      <c r="I142" s="143">
        <f t="shared" si="5"/>
        <v>0</v>
      </c>
      <c r="J142" s="144">
        <f t="shared" si="6"/>
        <v>0</v>
      </c>
      <c r="K142" s="97"/>
      <c r="L142" s="97"/>
      <c r="M142" s="97"/>
      <c r="N142" s="97"/>
      <c r="O142" s="97"/>
      <c r="P142" s="97"/>
      <c r="Q142" s="97"/>
      <c r="R142" s="98"/>
      <c r="S142" s="105"/>
      <c r="T142" s="97"/>
      <c r="U142" s="97"/>
      <c r="V142" s="97"/>
      <c r="W142" s="97"/>
      <c r="X142" s="97"/>
      <c r="Y142" s="106"/>
      <c r="Z142" s="99"/>
      <c r="AA142" s="97"/>
      <c r="AB142" s="97"/>
      <c r="AC142" s="97"/>
      <c r="AD142" s="97"/>
      <c r="AE142" s="97"/>
      <c r="AF142" s="97"/>
      <c r="AG142" s="97"/>
      <c r="AH142" s="106"/>
    </row>
    <row r="143" spans="1:34" ht="13.5" thickBot="1">
      <c r="A143" s="115"/>
      <c r="B143" s="87">
        <v>38427</v>
      </c>
      <c r="C143" s="111" t="s">
        <v>28</v>
      </c>
      <c r="D143" s="99">
        <v>1</v>
      </c>
      <c r="E143" s="97"/>
      <c r="F143" s="97">
        <v>1</v>
      </c>
      <c r="G143" s="97"/>
      <c r="H143" s="98"/>
      <c r="I143" s="143">
        <f t="shared" si="5"/>
        <v>90</v>
      </c>
      <c r="J143" s="144">
        <f t="shared" si="6"/>
        <v>21</v>
      </c>
      <c r="K143" s="97"/>
      <c r="L143" s="97"/>
      <c r="M143" s="97"/>
      <c r="N143" s="97"/>
      <c r="O143" s="97"/>
      <c r="P143" s="97"/>
      <c r="Q143" s="97"/>
      <c r="R143" s="98"/>
      <c r="S143" s="105"/>
      <c r="T143" s="97"/>
      <c r="U143" s="97"/>
      <c r="V143" s="97"/>
      <c r="W143" s="97"/>
      <c r="X143" s="97"/>
      <c r="Y143" s="106"/>
      <c r="Z143" s="99"/>
      <c r="AA143" s="97"/>
      <c r="AB143" s="97">
        <v>90</v>
      </c>
      <c r="AC143" s="97">
        <v>21</v>
      </c>
      <c r="AD143" s="97"/>
      <c r="AE143" s="97"/>
      <c r="AF143" s="97"/>
      <c r="AG143" s="97"/>
      <c r="AH143" s="106"/>
    </row>
    <row r="144" spans="1:34" ht="23.25" thickBot="1">
      <c r="A144" s="115"/>
      <c r="B144" s="87">
        <v>38428</v>
      </c>
      <c r="C144" s="111" t="s">
        <v>27</v>
      </c>
      <c r="D144" s="99">
        <v>1</v>
      </c>
      <c r="E144" s="97"/>
      <c r="F144" s="97">
        <v>2</v>
      </c>
      <c r="G144" s="97"/>
      <c r="H144" s="98"/>
      <c r="I144" s="143">
        <f t="shared" si="5"/>
        <v>150</v>
      </c>
      <c r="J144" s="144">
        <f t="shared" si="6"/>
        <v>21</v>
      </c>
      <c r="K144" s="97"/>
      <c r="L144" s="97"/>
      <c r="M144" s="97"/>
      <c r="N144" s="97"/>
      <c r="O144" s="97"/>
      <c r="P144" s="97"/>
      <c r="Q144" s="97"/>
      <c r="R144" s="98"/>
      <c r="S144" s="105"/>
      <c r="T144" s="97"/>
      <c r="U144" s="97"/>
      <c r="V144" s="97"/>
      <c r="W144" s="97"/>
      <c r="X144" s="97"/>
      <c r="Y144" s="106"/>
      <c r="Z144" s="99"/>
      <c r="AA144" s="97"/>
      <c r="AB144" s="97">
        <v>80</v>
      </c>
      <c r="AC144" s="97">
        <v>21</v>
      </c>
      <c r="AD144" s="97">
        <v>70</v>
      </c>
      <c r="AE144" s="97">
        <v>22</v>
      </c>
      <c r="AF144" s="97"/>
      <c r="AG144" s="97"/>
      <c r="AH144" s="106"/>
    </row>
    <row r="145" spans="1:34" ht="13.5" thickBot="1">
      <c r="A145" s="115"/>
      <c r="B145" s="87">
        <v>38429</v>
      </c>
      <c r="C145" s="111" t="s">
        <v>26</v>
      </c>
      <c r="D145" s="99">
        <v>1</v>
      </c>
      <c r="E145" s="97"/>
      <c r="F145" s="97">
        <v>1</v>
      </c>
      <c r="G145" s="97"/>
      <c r="H145" s="98"/>
      <c r="I145" s="143">
        <f t="shared" si="5"/>
        <v>55</v>
      </c>
      <c r="J145" s="144">
        <f t="shared" si="6"/>
        <v>12</v>
      </c>
      <c r="K145" s="97"/>
      <c r="L145" s="97"/>
      <c r="M145" s="97"/>
      <c r="N145" s="97"/>
      <c r="O145" s="97"/>
      <c r="P145" s="97"/>
      <c r="Q145" s="97"/>
      <c r="R145" s="98"/>
      <c r="S145" s="105"/>
      <c r="T145" s="97"/>
      <c r="U145" s="97"/>
      <c r="V145" s="97"/>
      <c r="W145" s="97"/>
      <c r="X145" s="97"/>
      <c r="Y145" s="106"/>
      <c r="Z145" s="99"/>
      <c r="AA145" s="97"/>
      <c r="AB145" s="97">
        <v>55</v>
      </c>
      <c r="AC145" s="97">
        <v>12</v>
      </c>
      <c r="AD145" s="97"/>
      <c r="AE145" s="97"/>
      <c r="AF145" s="97"/>
      <c r="AG145" s="97"/>
      <c r="AH145" s="106"/>
    </row>
    <row r="146" spans="1:34" ht="23.25" thickBot="1">
      <c r="A146" s="115"/>
      <c r="B146" s="154">
        <v>38430</v>
      </c>
      <c r="C146" s="111" t="s">
        <v>25</v>
      </c>
      <c r="D146" s="99">
        <v>1</v>
      </c>
      <c r="E146" s="97"/>
      <c r="F146" s="97">
        <v>1</v>
      </c>
      <c r="G146" s="97"/>
      <c r="H146" s="98"/>
      <c r="I146" s="143">
        <f t="shared" si="5"/>
        <v>90</v>
      </c>
      <c r="J146" s="144">
        <f t="shared" si="6"/>
        <v>23</v>
      </c>
      <c r="K146" s="97"/>
      <c r="L146" s="97"/>
      <c r="M146" s="97"/>
      <c r="N146" s="97"/>
      <c r="O146" s="97"/>
      <c r="P146" s="97"/>
      <c r="Q146" s="97"/>
      <c r="R146" s="98"/>
      <c r="S146" s="105"/>
      <c r="T146" s="97"/>
      <c r="U146" s="97"/>
      <c r="V146" s="97"/>
      <c r="W146" s="97"/>
      <c r="X146" s="97"/>
      <c r="Y146" s="106"/>
      <c r="Z146" s="99"/>
      <c r="AA146" s="97"/>
      <c r="AB146" s="97">
        <v>90</v>
      </c>
      <c r="AC146" s="97">
        <v>23</v>
      </c>
      <c r="AD146" s="97"/>
      <c r="AE146" s="97"/>
      <c r="AF146" s="97"/>
      <c r="AG146" s="97"/>
      <c r="AH146" s="106"/>
    </row>
    <row r="147" spans="1:34" ht="13.5" thickBot="1">
      <c r="A147" s="115"/>
      <c r="B147" s="154">
        <v>38431</v>
      </c>
      <c r="C147" s="111" t="s">
        <v>212</v>
      </c>
      <c r="D147" s="99"/>
      <c r="E147" s="97"/>
      <c r="F147" s="97"/>
      <c r="G147" s="97"/>
      <c r="H147" s="98"/>
      <c r="I147" s="143">
        <f t="shared" si="5"/>
        <v>0</v>
      </c>
      <c r="J147" s="144">
        <f t="shared" si="6"/>
        <v>0</v>
      </c>
      <c r="K147" s="97"/>
      <c r="L147" s="97"/>
      <c r="M147" s="97"/>
      <c r="N147" s="97"/>
      <c r="O147" s="97"/>
      <c r="P147" s="97"/>
      <c r="Q147" s="97"/>
      <c r="R147" s="98"/>
      <c r="S147" s="105"/>
      <c r="T147" s="97"/>
      <c r="U147" s="97"/>
      <c r="V147" s="97"/>
      <c r="W147" s="97"/>
      <c r="X147" s="97"/>
      <c r="Y147" s="106"/>
      <c r="Z147" s="99"/>
      <c r="AA147" s="97"/>
      <c r="AB147" s="97"/>
      <c r="AC147" s="97"/>
      <c r="AD147" s="97"/>
      <c r="AE147" s="97"/>
      <c r="AF147" s="97"/>
      <c r="AG147" s="97"/>
      <c r="AH147" s="106"/>
    </row>
    <row r="148" spans="1:34" ht="34.5" thickBot="1">
      <c r="A148" s="115"/>
      <c r="B148" s="87">
        <v>38432</v>
      </c>
      <c r="C148" s="111" t="s">
        <v>22</v>
      </c>
      <c r="D148" s="99">
        <v>1</v>
      </c>
      <c r="E148" s="97"/>
      <c r="F148" s="97">
        <v>1</v>
      </c>
      <c r="G148" s="97"/>
      <c r="H148" s="98"/>
      <c r="I148" s="143">
        <f t="shared" si="5"/>
        <v>50</v>
      </c>
      <c r="J148" s="144">
        <f t="shared" si="6"/>
        <v>6</v>
      </c>
      <c r="K148" s="97"/>
      <c r="L148" s="97"/>
      <c r="M148" s="97"/>
      <c r="N148" s="97"/>
      <c r="O148" s="97"/>
      <c r="P148" s="97"/>
      <c r="Q148" s="97"/>
      <c r="R148" s="98"/>
      <c r="S148" s="105"/>
      <c r="T148" s="97"/>
      <c r="U148" s="97"/>
      <c r="V148" s="97"/>
      <c r="W148" s="97">
        <v>50</v>
      </c>
      <c r="X148" s="97">
        <v>6</v>
      </c>
      <c r="Y148" s="106"/>
      <c r="Z148" s="99"/>
      <c r="AA148" s="97"/>
      <c r="AB148" s="97"/>
      <c r="AC148" s="97"/>
      <c r="AD148" s="97"/>
      <c r="AE148" s="97"/>
      <c r="AF148" s="97"/>
      <c r="AG148" s="97"/>
      <c r="AH148" s="106"/>
    </row>
    <row r="149" spans="1:34" ht="45.75" thickBot="1">
      <c r="A149" s="115"/>
      <c r="B149" s="87">
        <v>38433</v>
      </c>
      <c r="C149" s="111" t="s">
        <v>24</v>
      </c>
      <c r="D149" s="99">
        <v>1</v>
      </c>
      <c r="E149" s="97"/>
      <c r="F149" s="97">
        <v>2</v>
      </c>
      <c r="G149" s="97"/>
      <c r="H149" s="98"/>
      <c r="I149" s="143">
        <f t="shared" si="5"/>
        <v>142</v>
      </c>
      <c r="J149" s="144">
        <f t="shared" si="6"/>
        <v>16</v>
      </c>
      <c r="K149" s="97">
        <v>12</v>
      </c>
      <c r="L149" s="97">
        <v>2</v>
      </c>
      <c r="M149" s="97"/>
      <c r="N149" s="97"/>
      <c r="O149" s="97"/>
      <c r="P149" s="97"/>
      <c r="Q149" s="97"/>
      <c r="R149" s="98"/>
      <c r="S149" s="105"/>
      <c r="T149" s="97"/>
      <c r="U149" s="97"/>
      <c r="V149" s="97"/>
      <c r="W149" s="97">
        <v>130</v>
      </c>
      <c r="X149" s="97">
        <v>14</v>
      </c>
      <c r="Y149" s="106"/>
      <c r="Z149" s="99"/>
      <c r="AA149" s="97"/>
      <c r="AB149" s="97"/>
      <c r="AC149" s="97"/>
      <c r="AD149" s="97"/>
      <c r="AE149" s="97"/>
      <c r="AF149" s="97"/>
      <c r="AG149" s="97"/>
      <c r="AH149" s="106"/>
    </row>
    <row r="150" spans="1:34" ht="57" thickBot="1">
      <c r="A150" s="115"/>
      <c r="B150" s="87">
        <v>38434</v>
      </c>
      <c r="C150" s="111" t="s">
        <v>23</v>
      </c>
      <c r="D150" s="99">
        <v>1</v>
      </c>
      <c r="E150" s="97"/>
      <c r="F150" s="97">
        <v>2</v>
      </c>
      <c r="G150" s="97"/>
      <c r="H150" s="98"/>
      <c r="I150" s="143">
        <f t="shared" si="5"/>
        <v>170</v>
      </c>
      <c r="J150" s="144">
        <f t="shared" si="6"/>
        <v>21</v>
      </c>
      <c r="K150" s="97">
        <v>20</v>
      </c>
      <c r="L150" s="97">
        <v>3</v>
      </c>
      <c r="M150" s="97"/>
      <c r="N150" s="97"/>
      <c r="O150" s="97"/>
      <c r="P150" s="97"/>
      <c r="Q150" s="97"/>
      <c r="R150" s="98"/>
      <c r="S150" s="105"/>
      <c r="T150" s="97"/>
      <c r="U150" s="97">
        <v>50</v>
      </c>
      <c r="V150" s="97">
        <v>7</v>
      </c>
      <c r="W150" s="97">
        <v>100</v>
      </c>
      <c r="X150" s="97">
        <v>11</v>
      </c>
      <c r="Y150" s="106"/>
      <c r="Z150" s="99"/>
      <c r="AA150" s="97"/>
      <c r="AB150" s="97"/>
      <c r="AC150" s="97"/>
      <c r="AD150" s="97"/>
      <c r="AE150" s="97"/>
      <c r="AF150" s="97"/>
      <c r="AG150" s="97"/>
      <c r="AH150" s="106"/>
    </row>
    <row r="151" spans="1:34" ht="13.5" thickBot="1">
      <c r="A151" s="115"/>
      <c r="B151" s="87">
        <v>38435</v>
      </c>
      <c r="C151" s="111" t="s">
        <v>18</v>
      </c>
      <c r="D151" s="99"/>
      <c r="E151" s="97"/>
      <c r="F151" s="97"/>
      <c r="G151" s="97"/>
      <c r="H151" s="98"/>
      <c r="I151" s="143">
        <f t="shared" si="5"/>
        <v>0</v>
      </c>
      <c r="J151" s="144">
        <f t="shared" si="6"/>
        <v>0</v>
      </c>
      <c r="K151" s="97"/>
      <c r="L151" s="97"/>
      <c r="M151" s="97"/>
      <c r="N151" s="97"/>
      <c r="O151" s="97"/>
      <c r="P151" s="97"/>
      <c r="Q151" s="97"/>
      <c r="R151" s="98"/>
      <c r="S151" s="105"/>
      <c r="T151" s="97"/>
      <c r="U151" s="97"/>
      <c r="V151" s="97"/>
      <c r="W151" s="97"/>
      <c r="X151" s="97"/>
      <c r="Y151" s="106"/>
      <c r="Z151" s="99"/>
      <c r="AA151" s="97"/>
      <c r="AB151" s="97"/>
      <c r="AC151" s="97"/>
      <c r="AD151" s="97"/>
      <c r="AE151" s="97"/>
      <c r="AF151" s="97"/>
      <c r="AG151" s="97"/>
      <c r="AH151" s="106"/>
    </row>
    <row r="152" spans="1:34" ht="23.25" thickBot="1">
      <c r="A152" s="115"/>
      <c r="B152" s="87">
        <v>38436</v>
      </c>
      <c r="C152" s="111" t="s">
        <v>19</v>
      </c>
      <c r="D152" s="99">
        <v>1</v>
      </c>
      <c r="E152" s="97">
        <v>1</v>
      </c>
      <c r="F152" s="97">
        <v>1</v>
      </c>
      <c r="G152" s="97"/>
      <c r="H152" s="98"/>
      <c r="I152" s="143">
        <f t="shared" si="5"/>
        <v>60</v>
      </c>
      <c r="J152" s="144">
        <f t="shared" si="6"/>
        <v>10</v>
      </c>
      <c r="K152" s="97">
        <v>20</v>
      </c>
      <c r="L152" s="97">
        <v>3</v>
      </c>
      <c r="M152" s="97"/>
      <c r="N152" s="97"/>
      <c r="O152" s="97"/>
      <c r="P152" s="97"/>
      <c r="Q152" s="97"/>
      <c r="R152" s="98"/>
      <c r="S152" s="105">
        <v>40</v>
      </c>
      <c r="T152" s="97">
        <v>7</v>
      </c>
      <c r="U152" s="97"/>
      <c r="V152" s="97"/>
      <c r="W152" s="97"/>
      <c r="X152" s="97"/>
      <c r="Y152" s="106"/>
      <c r="Z152" s="99"/>
      <c r="AA152" s="97"/>
      <c r="AB152" s="97"/>
      <c r="AC152" s="97"/>
      <c r="AD152" s="97"/>
      <c r="AE152" s="97"/>
      <c r="AF152" s="97"/>
      <c r="AG152" s="97"/>
      <c r="AH152" s="106"/>
    </row>
    <row r="153" spans="1:34" ht="23.25" thickBot="1">
      <c r="A153" s="115"/>
      <c r="B153" s="154">
        <v>38437</v>
      </c>
      <c r="C153" s="111" t="s">
        <v>20</v>
      </c>
      <c r="D153" s="99">
        <v>1</v>
      </c>
      <c r="E153" s="97">
        <v>1</v>
      </c>
      <c r="F153" s="97">
        <v>1</v>
      </c>
      <c r="G153" s="97"/>
      <c r="H153" s="98"/>
      <c r="I153" s="143">
        <f t="shared" si="5"/>
        <v>85</v>
      </c>
      <c r="J153" s="144">
        <f t="shared" si="6"/>
        <v>13</v>
      </c>
      <c r="K153" s="97">
        <v>20</v>
      </c>
      <c r="L153" s="97">
        <v>3</v>
      </c>
      <c r="M153" s="97"/>
      <c r="N153" s="97"/>
      <c r="O153" s="97"/>
      <c r="P153" s="97"/>
      <c r="Q153" s="97"/>
      <c r="R153" s="98"/>
      <c r="S153" s="105">
        <v>65</v>
      </c>
      <c r="T153" s="97">
        <v>10</v>
      </c>
      <c r="U153" s="97"/>
      <c r="V153" s="97"/>
      <c r="W153" s="97"/>
      <c r="X153" s="97"/>
      <c r="Y153" s="106"/>
      <c r="Z153" s="99"/>
      <c r="AA153" s="97"/>
      <c r="AB153" s="97"/>
      <c r="AC153" s="97"/>
      <c r="AD153" s="97"/>
      <c r="AE153" s="97"/>
      <c r="AF153" s="97"/>
      <c r="AG153" s="97"/>
      <c r="AH153" s="106"/>
    </row>
    <row r="154" spans="1:34" ht="45.75" thickBot="1">
      <c r="A154" s="115"/>
      <c r="B154" s="154">
        <v>38438</v>
      </c>
      <c r="C154" s="111" t="s">
        <v>21</v>
      </c>
      <c r="D154" s="99">
        <v>1</v>
      </c>
      <c r="E154" s="97">
        <v>1</v>
      </c>
      <c r="F154" s="97">
        <v>1</v>
      </c>
      <c r="G154" s="97"/>
      <c r="H154" s="98"/>
      <c r="I154" s="143">
        <f t="shared" si="5"/>
        <v>84</v>
      </c>
      <c r="J154" s="144">
        <f t="shared" si="6"/>
        <v>14</v>
      </c>
      <c r="K154" s="97">
        <v>25</v>
      </c>
      <c r="L154" s="97">
        <v>4</v>
      </c>
      <c r="M154" s="97"/>
      <c r="N154" s="97"/>
      <c r="O154" s="97"/>
      <c r="P154" s="97"/>
      <c r="Q154" s="97"/>
      <c r="R154" s="98"/>
      <c r="S154" s="105">
        <v>59</v>
      </c>
      <c r="T154" s="97">
        <v>10</v>
      </c>
      <c r="U154" s="97"/>
      <c r="V154" s="97"/>
      <c r="W154" s="97"/>
      <c r="X154" s="97"/>
      <c r="Y154" s="106"/>
      <c r="Z154" s="99"/>
      <c r="AA154" s="97"/>
      <c r="AB154" s="97"/>
      <c r="AC154" s="97"/>
      <c r="AD154" s="97"/>
      <c r="AE154" s="97"/>
      <c r="AF154" s="97"/>
      <c r="AG154" s="97"/>
      <c r="AH154" s="106"/>
    </row>
    <row r="155" spans="1:34" ht="13.5" thickBot="1">
      <c r="A155" s="115"/>
      <c r="B155" s="87">
        <v>38439</v>
      </c>
      <c r="C155" s="111" t="s">
        <v>214</v>
      </c>
      <c r="D155" s="99"/>
      <c r="E155" s="97"/>
      <c r="F155" s="97"/>
      <c r="G155" s="97"/>
      <c r="H155" s="98"/>
      <c r="I155" s="143">
        <f t="shared" si="5"/>
        <v>0</v>
      </c>
      <c r="J155" s="144">
        <f t="shared" si="6"/>
        <v>0</v>
      </c>
      <c r="K155" s="97"/>
      <c r="L155" s="97"/>
      <c r="M155" s="97"/>
      <c r="N155" s="97"/>
      <c r="O155" s="97"/>
      <c r="P155" s="97"/>
      <c r="Q155" s="97"/>
      <c r="R155" s="98"/>
      <c r="S155" s="105"/>
      <c r="T155" s="97"/>
      <c r="U155" s="97"/>
      <c r="V155" s="97"/>
      <c r="W155" s="97"/>
      <c r="X155" s="97"/>
      <c r="Y155" s="106"/>
      <c r="Z155" s="99"/>
      <c r="AA155" s="97"/>
      <c r="AB155" s="97"/>
      <c r="AC155" s="97"/>
      <c r="AD155" s="97"/>
      <c r="AE155" s="97"/>
      <c r="AF155" s="97"/>
      <c r="AG155" s="97"/>
      <c r="AH155" s="106"/>
    </row>
    <row r="156" spans="1:34" ht="13.5" thickBot="1">
      <c r="A156" s="115"/>
      <c r="B156" s="87">
        <v>38440</v>
      </c>
      <c r="C156" s="111" t="s">
        <v>213</v>
      </c>
      <c r="D156" s="99">
        <v>1</v>
      </c>
      <c r="E156" s="97"/>
      <c r="F156" s="97">
        <v>1</v>
      </c>
      <c r="G156" s="97"/>
      <c r="H156" s="98"/>
      <c r="I156" s="143">
        <f t="shared" si="5"/>
        <v>55</v>
      </c>
      <c r="J156" s="144">
        <f t="shared" si="6"/>
        <v>10</v>
      </c>
      <c r="K156" s="97">
        <v>55</v>
      </c>
      <c r="L156" s="97">
        <v>10</v>
      </c>
      <c r="M156" s="97"/>
      <c r="N156" s="97"/>
      <c r="O156" s="97"/>
      <c r="P156" s="97"/>
      <c r="Q156" s="97"/>
      <c r="R156" s="98"/>
      <c r="S156" s="105"/>
      <c r="T156" s="97"/>
      <c r="U156" s="97"/>
      <c r="V156" s="97"/>
      <c r="W156" s="97"/>
      <c r="X156" s="97"/>
      <c r="Y156" s="106"/>
      <c r="Z156" s="99"/>
      <c r="AA156" s="97"/>
      <c r="AB156" s="97"/>
      <c r="AC156" s="97"/>
      <c r="AD156" s="97"/>
      <c r="AE156" s="97"/>
      <c r="AF156" s="97"/>
      <c r="AG156" s="97"/>
      <c r="AH156" s="106"/>
    </row>
    <row r="157" spans="1:34" ht="13.5" thickBot="1">
      <c r="A157" s="115"/>
      <c r="B157" s="87">
        <v>38441</v>
      </c>
      <c r="C157" s="111" t="s">
        <v>212</v>
      </c>
      <c r="D157" s="99"/>
      <c r="E157" s="97"/>
      <c r="F157" s="97"/>
      <c r="G157" s="97"/>
      <c r="H157" s="98"/>
      <c r="I157" s="143">
        <f t="shared" si="5"/>
        <v>0</v>
      </c>
      <c r="J157" s="144">
        <f t="shared" si="6"/>
        <v>0</v>
      </c>
      <c r="K157" s="97"/>
      <c r="L157" s="97"/>
      <c r="M157" s="97"/>
      <c r="N157" s="97"/>
      <c r="O157" s="97"/>
      <c r="P157" s="97"/>
      <c r="Q157" s="97"/>
      <c r="R157" s="98"/>
      <c r="S157" s="105"/>
      <c r="T157" s="97"/>
      <c r="U157" s="97"/>
      <c r="V157" s="97"/>
      <c r="W157" s="97"/>
      <c r="X157" s="97"/>
      <c r="Y157" s="106"/>
      <c r="Z157" s="99"/>
      <c r="AA157" s="97"/>
      <c r="AB157" s="97"/>
      <c r="AC157" s="97"/>
      <c r="AD157" s="97"/>
      <c r="AE157" s="97"/>
      <c r="AF157" s="97"/>
      <c r="AG157" s="97"/>
      <c r="AH157" s="106"/>
    </row>
    <row r="158" spans="1:34" ht="34.5" thickBot="1">
      <c r="A158" s="115"/>
      <c r="B158" s="87">
        <v>38442</v>
      </c>
      <c r="C158" s="111" t="s">
        <v>211</v>
      </c>
      <c r="D158" s="99">
        <v>1</v>
      </c>
      <c r="E158" s="97"/>
      <c r="F158" s="97">
        <v>1</v>
      </c>
      <c r="G158" s="97"/>
      <c r="H158" s="98"/>
      <c r="I158" s="143">
        <f t="shared" si="5"/>
        <v>36</v>
      </c>
      <c r="J158" s="144">
        <f t="shared" si="6"/>
        <v>5</v>
      </c>
      <c r="K158" s="97"/>
      <c r="L158" s="97"/>
      <c r="M158" s="97"/>
      <c r="N158" s="97"/>
      <c r="O158" s="97"/>
      <c r="P158" s="97"/>
      <c r="Q158" s="97"/>
      <c r="R158" s="98"/>
      <c r="S158" s="105"/>
      <c r="T158" s="97"/>
      <c r="U158" s="97"/>
      <c r="V158" s="97"/>
      <c r="W158" s="97">
        <v>36</v>
      </c>
      <c r="X158" s="97">
        <v>5</v>
      </c>
      <c r="Y158" s="106"/>
      <c r="Z158" s="99"/>
      <c r="AA158" s="97"/>
      <c r="AB158" s="97"/>
      <c r="AC158" s="97"/>
      <c r="AD158" s="97"/>
      <c r="AE158" s="97"/>
      <c r="AF158" s="97"/>
      <c r="AG158" s="97"/>
      <c r="AH158" s="106"/>
    </row>
    <row r="159" spans="1:34" ht="57" thickBot="1">
      <c r="A159" s="115"/>
      <c r="B159" s="87">
        <v>38443</v>
      </c>
      <c r="C159" s="111" t="s">
        <v>210</v>
      </c>
      <c r="D159" s="99">
        <v>1</v>
      </c>
      <c r="E159" s="97"/>
      <c r="F159" s="97">
        <v>2</v>
      </c>
      <c r="G159" s="97"/>
      <c r="H159" s="98"/>
      <c r="I159" s="143">
        <f t="shared" si="5"/>
        <v>134</v>
      </c>
      <c r="J159" s="144">
        <f t="shared" si="6"/>
        <v>18</v>
      </c>
      <c r="K159" s="97">
        <v>18</v>
      </c>
      <c r="L159" s="97">
        <v>3</v>
      </c>
      <c r="M159" s="97"/>
      <c r="N159" s="97"/>
      <c r="O159" s="97"/>
      <c r="P159" s="97"/>
      <c r="Q159" s="97"/>
      <c r="R159" s="98"/>
      <c r="S159" s="105"/>
      <c r="T159" s="97"/>
      <c r="U159" s="97">
        <v>21</v>
      </c>
      <c r="V159" s="97">
        <v>3</v>
      </c>
      <c r="W159" s="97">
        <v>95</v>
      </c>
      <c r="X159" s="97">
        <v>12</v>
      </c>
      <c r="Y159" s="106"/>
      <c r="Z159" s="99"/>
      <c r="AA159" s="97"/>
      <c r="AB159" s="97"/>
      <c r="AC159" s="97"/>
      <c r="AD159" s="97"/>
      <c r="AE159" s="97"/>
      <c r="AF159" s="97"/>
      <c r="AG159" s="97"/>
      <c r="AH159" s="106"/>
    </row>
    <row r="160" spans="1:34" ht="57" thickBot="1">
      <c r="A160" s="115"/>
      <c r="B160" s="154">
        <v>38444</v>
      </c>
      <c r="C160" s="111" t="s">
        <v>165</v>
      </c>
      <c r="D160" s="99">
        <v>1</v>
      </c>
      <c r="E160" s="97">
        <v>1</v>
      </c>
      <c r="F160" s="97">
        <v>2</v>
      </c>
      <c r="G160" s="97"/>
      <c r="H160" s="98"/>
      <c r="I160" s="143">
        <f t="shared" si="5"/>
        <v>125</v>
      </c>
      <c r="J160" s="144">
        <f t="shared" si="6"/>
        <v>16</v>
      </c>
      <c r="K160" s="97">
        <v>20</v>
      </c>
      <c r="L160" s="97">
        <v>3</v>
      </c>
      <c r="M160" s="97"/>
      <c r="N160" s="97"/>
      <c r="O160" s="97"/>
      <c r="P160" s="97"/>
      <c r="Q160" s="97">
        <v>10</v>
      </c>
      <c r="R160" s="98">
        <v>2</v>
      </c>
      <c r="S160" s="105"/>
      <c r="T160" s="97"/>
      <c r="U160" s="97"/>
      <c r="V160" s="97"/>
      <c r="W160" s="97">
        <v>95</v>
      </c>
      <c r="X160" s="97">
        <v>11</v>
      </c>
      <c r="Y160" s="106"/>
      <c r="Z160" s="99"/>
      <c r="AA160" s="97"/>
      <c r="AB160" s="97"/>
      <c r="AC160" s="97"/>
      <c r="AD160" s="97"/>
      <c r="AE160" s="97"/>
      <c r="AF160" s="97"/>
      <c r="AG160" s="97"/>
      <c r="AH160" s="106"/>
    </row>
    <row r="161" spans="1:34" ht="23.25" thickBot="1">
      <c r="A161" s="115"/>
      <c r="B161" s="154">
        <v>38445</v>
      </c>
      <c r="C161" s="111" t="s">
        <v>209</v>
      </c>
      <c r="D161" s="99">
        <v>1</v>
      </c>
      <c r="E161" s="97"/>
      <c r="F161" s="97">
        <v>1</v>
      </c>
      <c r="G161" s="97"/>
      <c r="H161" s="98"/>
      <c r="I161" s="143">
        <f t="shared" si="5"/>
        <v>69</v>
      </c>
      <c r="J161" s="144">
        <f t="shared" si="6"/>
        <v>11</v>
      </c>
      <c r="K161" s="97">
        <v>20</v>
      </c>
      <c r="L161" s="97">
        <v>3</v>
      </c>
      <c r="M161" s="97"/>
      <c r="N161" s="97"/>
      <c r="O161" s="97"/>
      <c r="P161" s="97"/>
      <c r="Q161" s="97"/>
      <c r="R161" s="98"/>
      <c r="S161" s="105"/>
      <c r="T161" s="97"/>
      <c r="U161" s="97">
        <v>49</v>
      </c>
      <c r="V161" s="97">
        <v>8</v>
      </c>
      <c r="W161" s="97"/>
      <c r="X161" s="97"/>
      <c r="Y161" s="106"/>
      <c r="Z161" s="99"/>
      <c r="AA161" s="97"/>
      <c r="AB161" s="97"/>
      <c r="AC161" s="97"/>
      <c r="AD161" s="97"/>
      <c r="AE161" s="97"/>
      <c r="AF161" s="97"/>
      <c r="AG161" s="97"/>
      <c r="AH161" s="106"/>
    </row>
    <row r="162" spans="1:34" ht="13.5" thickBot="1">
      <c r="A162" s="115"/>
      <c r="B162" s="87">
        <v>38446</v>
      </c>
      <c r="C162" s="111" t="s">
        <v>208</v>
      </c>
      <c r="D162" s="99">
        <v>1</v>
      </c>
      <c r="E162" s="97"/>
      <c r="F162" s="97">
        <v>1</v>
      </c>
      <c r="G162" s="97"/>
      <c r="H162" s="98"/>
      <c r="I162" s="143">
        <f t="shared" si="5"/>
        <v>40</v>
      </c>
      <c r="J162" s="144">
        <f t="shared" si="6"/>
        <v>7</v>
      </c>
      <c r="K162" s="97">
        <v>40</v>
      </c>
      <c r="L162" s="97">
        <v>7</v>
      </c>
      <c r="M162" s="97"/>
      <c r="N162" s="97"/>
      <c r="O162" s="97"/>
      <c r="P162" s="97"/>
      <c r="Q162" s="97"/>
      <c r="R162" s="98"/>
      <c r="S162" s="105"/>
      <c r="T162" s="97"/>
      <c r="U162" s="97"/>
      <c r="V162" s="97"/>
      <c r="W162" s="97"/>
      <c r="X162" s="97"/>
      <c r="Y162" s="106"/>
      <c r="Z162" s="99"/>
      <c r="AA162" s="97"/>
      <c r="AB162" s="97"/>
      <c r="AC162" s="97"/>
      <c r="AD162" s="97"/>
      <c r="AE162" s="97"/>
      <c r="AF162" s="97"/>
      <c r="AG162" s="97"/>
      <c r="AH162" s="106"/>
    </row>
    <row r="163" spans="1:34" ht="13.5" thickBot="1">
      <c r="A163" s="115"/>
      <c r="B163" s="87">
        <v>38447</v>
      </c>
      <c r="C163" s="111" t="s">
        <v>207</v>
      </c>
      <c r="D163" s="99"/>
      <c r="E163" s="97"/>
      <c r="F163" s="97"/>
      <c r="G163" s="97"/>
      <c r="H163" s="98"/>
      <c r="I163" s="143">
        <f t="shared" si="5"/>
        <v>0</v>
      </c>
      <c r="J163" s="144">
        <f t="shared" si="6"/>
        <v>0</v>
      </c>
      <c r="K163" s="97"/>
      <c r="L163" s="97"/>
      <c r="M163" s="97"/>
      <c r="N163" s="97"/>
      <c r="O163" s="97"/>
      <c r="P163" s="97"/>
      <c r="Q163" s="97"/>
      <c r="R163" s="98"/>
      <c r="S163" s="105"/>
      <c r="T163" s="97"/>
      <c r="U163" s="97"/>
      <c r="V163" s="97"/>
      <c r="W163" s="97"/>
      <c r="X163" s="97"/>
      <c r="Y163" s="106"/>
      <c r="Z163" s="99"/>
      <c r="AA163" s="97"/>
      <c r="AB163" s="97"/>
      <c r="AC163" s="97"/>
      <c r="AD163" s="97"/>
      <c r="AE163" s="97"/>
      <c r="AF163" s="97"/>
      <c r="AG163" s="97"/>
      <c r="AH163" s="106"/>
    </row>
    <row r="164" spans="1:34" ht="13.5" thickBot="1">
      <c r="A164" s="115"/>
      <c r="B164" s="87">
        <v>38448</v>
      </c>
      <c r="C164" s="111" t="s">
        <v>206</v>
      </c>
      <c r="D164" s="99">
        <v>1</v>
      </c>
      <c r="E164" s="97"/>
      <c r="F164" s="97">
        <v>1</v>
      </c>
      <c r="G164" s="97"/>
      <c r="H164" s="98"/>
      <c r="I164" s="143">
        <f t="shared" si="5"/>
        <v>70</v>
      </c>
      <c r="J164" s="144">
        <f t="shared" si="6"/>
        <v>0</v>
      </c>
      <c r="K164" s="97"/>
      <c r="L164" s="97"/>
      <c r="M164" s="97"/>
      <c r="N164" s="97"/>
      <c r="O164" s="97"/>
      <c r="P164" s="97"/>
      <c r="Q164" s="97"/>
      <c r="R164" s="98"/>
      <c r="S164" s="105"/>
      <c r="T164" s="97"/>
      <c r="U164" s="97"/>
      <c r="V164" s="97"/>
      <c r="W164" s="97"/>
      <c r="X164" s="97"/>
      <c r="Y164" s="106"/>
      <c r="Z164" s="99"/>
      <c r="AA164" s="97"/>
      <c r="AB164" s="97"/>
      <c r="AC164" s="97"/>
      <c r="AD164" s="97">
        <v>70</v>
      </c>
      <c r="AE164" s="97">
        <v>28</v>
      </c>
      <c r="AF164" s="97"/>
      <c r="AG164" s="97"/>
      <c r="AH164" s="106"/>
    </row>
    <row r="165" spans="1:34" ht="23.25" thickBot="1">
      <c r="A165" s="115"/>
      <c r="B165" s="87">
        <v>38449</v>
      </c>
      <c r="C165" s="111" t="s">
        <v>205</v>
      </c>
      <c r="D165" s="99">
        <v>1</v>
      </c>
      <c r="E165" s="97"/>
      <c r="F165" s="97">
        <v>1</v>
      </c>
      <c r="G165" s="97"/>
      <c r="H165" s="98"/>
      <c r="I165" s="143">
        <f t="shared" si="5"/>
        <v>47</v>
      </c>
      <c r="J165" s="144">
        <f t="shared" si="6"/>
        <v>10</v>
      </c>
      <c r="K165" s="97">
        <v>25</v>
      </c>
      <c r="L165" s="97">
        <v>4</v>
      </c>
      <c r="M165" s="97"/>
      <c r="N165" s="97"/>
      <c r="O165" s="97">
        <v>22</v>
      </c>
      <c r="P165" s="97">
        <v>6</v>
      </c>
      <c r="Q165" s="97"/>
      <c r="R165" s="98"/>
      <c r="S165" s="105"/>
      <c r="T165" s="97"/>
      <c r="U165" s="97"/>
      <c r="V165" s="97"/>
      <c r="W165" s="97"/>
      <c r="X165" s="97"/>
      <c r="Y165" s="106"/>
      <c r="Z165" s="99"/>
      <c r="AA165" s="97"/>
      <c r="AB165" s="97"/>
      <c r="AC165" s="97"/>
      <c r="AD165" s="97"/>
      <c r="AE165" s="97"/>
      <c r="AF165" s="97"/>
      <c r="AG165" s="97"/>
      <c r="AH165" s="106"/>
    </row>
    <row r="166" spans="1:34" ht="13.5" thickBot="1">
      <c r="A166" s="115"/>
      <c r="B166" s="87">
        <v>38450</v>
      </c>
      <c r="C166" s="111" t="s">
        <v>204</v>
      </c>
      <c r="D166" s="99">
        <v>1</v>
      </c>
      <c r="E166" s="97"/>
      <c r="F166" s="97">
        <v>1</v>
      </c>
      <c r="G166" s="97"/>
      <c r="H166" s="98"/>
      <c r="I166" s="143">
        <f t="shared" si="5"/>
        <v>30</v>
      </c>
      <c r="J166" s="144">
        <f t="shared" si="6"/>
        <v>5</v>
      </c>
      <c r="K166" s="97">
        <v>30</v>
      </c>
      <c r="L166" s="97">
        <v>5</v>
      </c>
      <c r="M166" s="97"/>
      <c r="N166" s="97"/>
      <c r="O166" s="97"/>
      <c r="P166" s="97"/>
      <c r="Q166" s="97"/>
      <c r="R166" s="98"/>
      <c r="S166" s="105"/>
      <c r="T166" s="97"/>
      <c r="U166" s="97"/>
      <c r="V166" s="97"/>
      <c r="W166" s="97"/>
      <c r="X166" s="97"/>
      <c r="Y166" s="106"/>
      <c r="Z166" s="99"/>
      <c r="AA166" s="97"/>
      <c r="AB166" s="97"/>
      <c r="AC166" s="97"/>
      <c r="AD166" s="97"/>
      <c r="AE166" s="97"/>
      <c r="AF166" s="97"/>
      <c r="AG166" s="97"/>
      <c r="AH166" s="106"/>
    </row>
    <row r="167" spans="1:34" ht="23.25" thickBot="1">
      <c r="A167" s="115"/>
      <c r="B167" s="154">
        <v>38451</v>
      </c>
      <c r="C167" s="111" t="s">
        <v>203</v>
      </c>
      <c r="D167" s="99">
        <v>1</v>
      </c>
      <c r="E167" s="97"/>
      <c r="F167" s="97">
        <v>1</v>
      </c>
      <c r="G167" s="97"/>
      <c r="H167" s="98"/>
      <c r="I167" s="143">
        <f t="shared" si="5"/>
        <v>40</v>
      </c>
      <c r="J167" s="144">
        <f t="shared" si="6"/>
        <v>7</v>
      </c>
      <c r="K167" s="97">
        <v>40</v>
      </c>
      <c r="L167" s="97">
        <v>7</v>
      </c>
      <c r="M167" s="97"/>
      <c r="N167" s="97"/>
      <c r="O167" s="97"/>
      <c r="P167" s="97"/>
      <c r="Q167" s="97"/>
      <c r="R167" s="98"/>
      <c r="S167" s="105"/>
      <c r="T167" s="97"/>
      <c r="U167" s="97"/>
      <c r="V167" s="97"/>
      <c r="W167" s="97"/>
      <c r="X167" s="97"/>
      <c r="Y167" s="106"/>
      <c r="Z167" s="99"/>
      <c r="AA167" s="97"/>
      <c r="AB167" s="97"/>
      <c r="AC167" s="97"/>
      <c r="AD167" s="97"/>
      <c r="AE167" s="97"/>
      <c r="AF167" s="97"/>
      <c r="AG167" s="97"/>
      <c r="AH167" s="106"/>
    </row>
    <row r="168" spans="1:34" ht="45.75" thickBot="1">
      <c r="A168" s="115"/>
      <c r="B168" s="154">
        <v>38452</v>
      </c>
      <c r="C168" s="111" t="s">
        <v>202</v>
      </c>
      <c r="D168" s="99">
        <v>1</v>
      </c>
      <c r="E168" s="97">
        <v>1</v>
      </c>
      <c r="F168" s="97">
        <v>1</v>
      </c>
      <c r="G168" s="97"/>
      <c r="H168" s="98"/>
      <c r="I168" s="143">
        <f t="shared" si="5"/>
        <v>67</v>
      </c>
      <c r="J168" s="144">
        <f t="shared" si="6"/>
        <v>11</v>
      </c>
      <c r="K168" s="97">
        <v>20</v>
      </c>
      <c r="L168" s="97">
        <v>3</v>
      </c>
      <c r="M168" s="97"/>
      <c r="N168" s="97"/>
      <c r="O168" s="97"/>
      <c r="P168" s="97"/>
      <c r="Q168" s="97"/>
      <c r="R168" s="98"/>
      <c r="S168" s="105">
        <v>47</v>
      </c>
      <c r="T168" s="97">
        <v>8</v>
      </c>
      <c r="U168" s="97"/>
      <c r="V168" s="97"/>
      <c r="W168" s="97"/>
      <c r="X168" s="97"/>
      <c r="Y168" s="106"/>
      <c r="Z168" s="99"/>
      <c r="AA168" s="97"/>
      <c r="AB168" s="97"/>
      <c r="AC168" s="97"/>
      <c r="AD168" s="97"/>
      <c r="AE168" s="97"/>
      <c r="AF168" s="97"/>
      <c r="AG168" s="97"/>
      <c r="AH168" s="106"/>
    </row>
    <row r="169" spans="1:34" ht="13.5" thickBot="1">
      <c r="A169" s="115"/>
      <c r="B169" s="87">
        <v>38453</v>
      </c>
      <c r="C169" s="111" t="s">
        <v>533</v>
      </c>
      <c r="D169" s="99">
        <v>1</v>
      </c>
      <c r="E169" s="97"/>
      <c r="F169" s="97">
        <v>1</v>
      </c>
      <c r="G169" s="97"/>
      <c r="H169" s="98"/>
      <c r="I169" s="143">
        <f t="shared" si="5"/>
        <v>99</v>
      </c>
      <c r="J169" s="144">
        <f t="shared" si="6"/>
        <v>6</v>
      </c>
      <c r="K169" s="97">
        <v>35</v>
      </c>
      <c r="L169" s="97">
        <v>6</v>
      </c>
      <c r="M169" s="97"/>
      <c r="N169" s="97"/>
      <c r="O169" s="97"/>
      <c r="P169" s="97"/>
      <c r="Q169" s="97"/>
      <c r="R169" s="98"/>
      <c r="S169" s="105"/>
      <c r="T169" s="97"/>
      <c r="U169" s="97"/>
      <c r="V169" s="97"/>
      <c r="W169" s="97"/>
      <c r="X169" s="97"/>
      <c r="Y169" s="106"/>
      <c r="Z169" s="99">
        <v>40</v>
      </c>
      <c r="AA169" s="97"/>
      <c r="AB169" s="97"/>
      <c r="AC169" s="97"/>
      <c r="AD169" s="97"/>
      <c r="AE169" s="97"/>
      <c r="AF169" s="97"/>
      <c r="AG169" s="97"/>
      <c r="AH169" s="106">
        <v>0.4</v>
      </c>
    </row>
    <row r="170" spans="1:34" ht="13.5" thickBot="1">
      <c r="A170" s="115"/>
      <c r="B170" s="87">
        <v>38454</v>
      </c>
      <c r="C170" s="111" t="s">
        <v>201</v>
      </c>
      <c r="D170" s="99">
        <v>1</v>
      </c>
      <c r="E170" s="97"/>
      <c r="F170" s="97">
        <v>1</v>
      </c>
      <c r="G170" s="97"/>
      <c r="H170" s="98"/>
      <c r="I170" s="143">
        <f t="shared" si="5"/>
        <v>60</v>
      </c>
      <c r="J170" s="144">
        <f t="shared" si="6"/>
        <v>11</v>
      </c>
      <c r="K170" s="97">
        <v>60</v>
      </c>
      <c r="L170" s="97">
        <v>11</v>
      </c>
      <c r="M170" s="97"/>
      <c r="N170" s="97"/>
      <c r="O170" s="97"/>
      <c r="P170" s="97"/>
      <c r="Q170" s="97"/>
      <c r="R170" s="98"/>
      <c r="S170" s="105"/>
      <c r="T170" s="97"/>
      <c r="U170" s="97"/>
      <c r="V170" s="97"/>
      <c r="W170" s="97"/>
      <c r="X170" s="97"/>
      <c r="Y170" s="106"/>
      <c r="Z170" s="99"/>
      <c r="AA170" s="97"/>
      <c r="AB170" s="97"/>
      <c r="AC170" s="97"/>
      <c r="AD170" s="97"/>
      <c r="AE170" s="97"/>
      <c r="AF170" s="97"/>
      <c r="AG170" s="97"/>
      <c r="AH170" s="106"/>
    </row>
    <row r="171" spans="1:34" ht="13.5" thickBot="1">
      <c r="A171" s="115"/>
      <c r="B171" s="87">
        <v>38455</v>
      </c>
      <c r="C171" s="111" t="s">
        <v>200</v>
      </c>
      <c r="D171" s="99"/>
      <c r="E171" s="97"/>
      <c r="F171" s="97"/>
      <c r="G171" s="97"/>
      <c r="H171" s="98"/>
      <c r="I171" s="143">
        <f t="shared" si="5"/>
        <v>0</v>
      </c>
      <c r="J171" s="144">
        <f t="shared" si="6"/>
        <v>0</v>
      </c>
      <c r="K171" s="97"/>
      <c r="L171" s="97"/>
      <c r="M171" s="97"/>
      <c r="N171" s="97"/>
      <c r="O171" s="97"/>
      <c r="P171" s="97"/>
      <c r="Q171" s="97"/>
      <c r="R171" s="98"/>
      <c r="S171" s="105"/>
      <c r="T171" s="97"/>
      <c r="U171" s="97"/>
      <c r="V171" s="97"/>
      <c r="W171" s="97"/>
      <c r="X171" s="97"/>
      <c r="Y171" s="106"/>
      <c r="Z171" s="99"/>
      <c r="AA171" s="97"/>
      <c r="AB171" s="97"/>
      <c r="AC171" s="97"/>
      <c r="AD171" s="97"/>
      <c r="AE171" s="97"/>
      <c r="AF171" s="97"/>
      <c r="AG171" s="97"/>
      <c r="AH171" s="106"/>
    </row>
    <row r="172" spans="1:34" ht="13.5" thickBot="1">
      <c r="A172" s="115"/>
      <c r="B172" s="87">
        <v>38456</v>
      </c>
      <c r="C172" s="111" t="s">
        <v>199</v>
      </c>
      <c r="D172" s="99">
        <v>1</v>
      </c>
      <c r="E172" s="97"/>
      <c r="F172" s="97">
        <v>1</v>
      </c>
      <c r="G172" s="97"/>
      <c r="H172" s="98"/>
      <c r="I172" s="143">
        <f t="shared" si="5"/>
        <v>72</v>
      </c>
      <c r="J172" s="144">
        <f t="shared" si="6"/>
        <v>11</v>
      </c>
      <c r="K172" s="97">
        <v>12</v>
      </c>
      <c r="L172" s="97">
        <v>2</v>
      </c>
      <c r="M172" s="97"/>
      <c r="N172" s="97"/>
      <c r="O172" s="97"/>
      <c r="P172" s="97"/>
      <c r="Q172" s="97"/>
      <c r="R172" s="98"/>
      <c r="S172" s="105"/>
      <c r="T172" s="97"/>
      <c r="U172" s="97">
        <v>60</v>
      </c>
      <c r="V172" s="97">
        <v>9</v>
      </c>
      <c r="W172" s="97"/>
      <c r="X172" s="97"/>
      <c r="Y172" s="106"/>
      <c r="Z172" s="99"/>
      <c r="AA172" s="97"/>
      <c r="AB172" s="97"/>
      <c r="AC172" s="97"/>
      <c r="AD172" s="97"/>
      <c r="AE172" s="97"/>
      <c r="AF172" s="97"/>
      <c r="AG172" s="97"/>
      <c r="AH172" s="106"/>
    </row>
    <row r="173" spans="1:34" ht="13.5" thickBot="1">
      <c r="A173" s="115"/>
      <c r="B173" s="87">
        <v>38457</v>
      </c>
      <c r="C173" s="111" t="s">
        <v>198</v>
      </c>
      <c r="D173" s="99">
        <v>1</v>
      </c>
      <c r="E173" s="97"/>
      <c r="F173" s="97">
        <v>1</v>
      </c>
      <c r="G173" s="97"/>
      <c r="H173" s="98"/>
      <c r="I173" s="143">
        <f t="shared" si="5"/>
        <v>15</v>
      </c>
      <c r="J173" s="144">
        <f t="shared" si="6"/>
        <v>3</v>
      </c>
      <c r="K173" s="97">
        <v>15</v>
      </c>
      <c r="L173" s="97">
        <v>3</v>
      </c>
      <c r="M173" s="97"/>
      <c r="N173" s="97"/>
      <c r="O173" s="97"/>
      <c r="P173" s="97"/>
      <c r="Q173" s="97"/>
      <c r="R173" s="98"/>
      <c r="S173" s="105"/>
      <c r="T173" s="97"/>
      <c r="U173" s="97"/>
      <c r="V173" s="97"/>
      <c r="W173" s="97"/>
      <c r="X173" s="97"/>
      <c r="Y173" s="106"/>
      <c r="Z173" s="99"/>
      <c r="AA173" s="97"/>
      <c r="AB173" s="97"/>
      <c r="AC173" s="97"/>
      <c r="AD173" s="97"/>
      <c r="AE173" s="97"/>
      <c r="AF173" s="97"/>
      <c r="AG173" s="97"/>
      <c r="AH173" s="106"/>
    </row>
    <row r="174" spans="1:34" ht="57" thickBot="1">
      <c r="A174" s="115"/>
      <c r="B174" s="154">
        <v>38458</v>
      </c>
      <c r="C174" s="111" t="s">
        <v>197</v>
      </c>
      <c r="D174" s="99">
        <v>1</v>
      </c>
      <c r="E174" s="97">
        <v>2</v>
      </c>
      <c r="F174" s="97">
        <v>1</v>
      </c>
      <c r="G174" s="97"/>
      <c r="H174" s="98"/>
      <c r="I174" s="143">
        <f t="shared" si="5"/>
        <v>81</v>
      </c>
      <c r="J174" s="144">
        <f t="shared" si="6"/>
        <v>14</v>
      </c>
      <c r="K174" s="97">
        <v>30</v>
      </c>
      <c r="L174" s="97">
        <v>5</v>
      </c>
      <c r="M174" s="97"/>
      <c r="N174" s="97"/>
      <c r="O174" s="97"/>
      <c r="P174" s="97"/>
      <c r="Q174" s="97"/>
      <c r="R174" s="98"/>
      <c r="S174" s="105">
        <v>51</v>
      </c>
      <c r="T174" s="97">
        <v>9</v>
      </c>
      <c r="U174" s="97"/>
      <c r="V174" s="97"/>
      <c r="W174" s="97"/>
      <c r="X174" s="97"/>
      <c r="Y174" s="106"/>
      <c r="Z174" s="99"/>
      <c r="AA174" s="97"/>
      <c r="AB174" s="97"/>
      <c r="AC174" s="97"/>
      <c r="AD174" s="97"/>
      <c r="AE174" s="97"/>
      <c r="AF174" s="97"/>
      <c r="AG174" s="97"/>
      <c r="AH174" s="106"/>
    </row>
    <row r="175" spans="1:34" ht="34.5" thickBot="1">
      <c r="A175" s="115"/>
      <c r="B175" s="154">
        <v>38459</v>
      </c>
      <c r="C175" s="111" t="s">
        <v>196</v>
      </c>
      <c r="D175" s="99">
        <v>1</v>
      </c>
      <c r="E175" s="97">
        <v>1</v>
      </c>
      <c r="F175" s="97">
        <v>1</v>
      </c>
      <c r="G175" s="97"/>
      <c r="H175" s="98"/>
      <c r="I175" s="143">
        <f t="shared" si="5"/>
        <v>90</v>
      </c>
      <c r="J175" s="144">
        <f t="shared" si="6"/>
        <v>14</v>
      </c>
      <c r="K175" s="97">
        <v>20</v>
      </c>
      <c r="L175" s="97">
        <v>3</v>
      </c>
      <c r="M175" s="97"/>
      <c r="N175" s="97"/>
      <c r="O175" s="97"/>
      <c r="P175" s="97"/>
      <c r="Q175" s="97"/>
      <c r="R175" s="98"/>
      <c r="S175" s="105">
        <v>70</v>
      </c>
      <c r="T175" s="97">
        <v>11</v>
      </c>
      <c r="U175" s="97"/>
      <c r="V175" s="97"/>
      <c r="W175" s="97"/>
      <c r="X175" s="97"/>
      <c r="Y175" s="106"/>
      <c r="Z175" s="99"/>
      <c r="AA175" s="97"/>
      <c r="AB175" s="97"/>
      <c r="AC175" s="97"/>
      <c r="AD175" s="97"/>
      <c r="AE175" s="97"/>
      <c r="AF175" s="97"/>
      <c r="AG175" s="97"/>
      <c r="AH175" s="106"/>
    </row>
    <row r="176" spans="1:34" ht="13.5" thickBot="1">
      <c r="A176" s="115"/>
      <c r="B176" s="87">
        <v>38460</v>
      </c>
      <c r="C176" s="111" t="s">
        <v>442</v>
      </c>
      <c r="D176" s="99"/>
      <c r="E176" s="97"/>
      <c r="F176" s="97"/>
      <c r="G176" s="97"/>
      <c r="H176" s="98"/>
      <c r="I176" s="143">
        <f t="shared" si="5"/>
        <v>0</v>
      </c>
      <c r="J176" s="144">
        <f t="shared" si="6"/>
        <v>0</v>
      </c>
      <c r="K176" s="97"/>
      <c r="L176" s="97"/>
      <c r="M176" s="97"/>
      <c r="N176" s="97"/>
      <c r="O176" s="97"/>
      <c r="P176" s="97"/>
      <c r="Q176" s="97"/>
      <c r="R176" s="98"/>
      <c r="S176" s="105"/>
      <c r="T176" s="97"/>
      <c r="U176" s="97"/>
      <c r="V176" s="97"/>
      <c r="W176" s="97"/>
      <c r="X176" s="97"/>
      <c r="Y176" s="106"/>
      <c r="Z176" s="99"/>
      <c r="AA176" s="97"/>
      <c r="AB176" s="97"/>
      <c r="AC176" s="97"/>
      <c r="AD176" s="97"/>
      <c r="AE176" s="97"/>
      <c r="AF176" s="97"/>
      <c r="AG176" s="97"/>
      <c r="AH176" s="106"/>
    </row>
    <row r="177" spans="1:34" ht="13.5" thickBot="1">
      <c r="A177" s="115"/>
      <c r="B177" s="87">
        <v>38461</v>
      </c>
      <c r="C177" s="111" t="s">
        <v>194</v>
      </c>
      <c r="D177" s="99">
        <v>1</v>
      </c>
      <c r="E177" s="97"/>
      <c r="F177" s="97">
        <v>1</v>
      </c>
      <c r="G177" s="97"/>
      <c r="H177" s="98"/>
      <c r="I177" s="143">
        <f t="shared" si="5"/>
        <v>25</v>
      </c>
      <c r="J177" s="144">
        <f t="shared" si="6"/>
        <v>4</v>
      </c>
      <c r="K177" s="97">
        <v>25</v>
      </c>
      <c r="L177" s="97">
        <v>4</v>
      </c>
      <c r="M177" s="97"/>
      <c r="N177" s="97"/>
      <c r="O177" s="97"/>
      <c r="P177" s="97"/>
      <c r="Q177" s="97"/>
      <c r="R177" s="98"/>
      <c r="S177" s="105"/>
      <c r="T177" s="97"/>
      <c r="U177" s="97"/>
      <c r="V177" s="97"/>
      <c r="W177" s="97"/>
      <c r="X177" s="97"/>
      <c r="Y177" s="106"/>
      <c r="Z177" s="99"/>
      <c r="AA177" s="97"/>
      <c r="AB177" s="97"/>
      <c r="AC177" s="97"/>
      <c r="AD177" s="97"/>
      <c r="AE177" s="97"/>
      <c r="AF177" s="97"/>
      <c r="AG177" s="97"/>
      <c r="AH177" s="106"/>
    </row>
    <row r="178" spans="1:34" ht="13.5" thickBot="1">
      <c r="A178" s="115"/>
      <c r="B178" s="87">
        <v>38462</v>
      </c>
      <c r="C178" s="111" t="s">
        <v>193</v>
      </c>
      <c r="D178" s="99">
        <v>1</v>
      </c>
      <c r="E178" s="97"/>
      <c r="F178" s="97">
        <v>1</v>
      </c>
      <c r="G178" s="97"/>
      <c r="H178" s="98"/>
      <c r="I178" s="143">
        <f t="shared" si="5"/>
        <v>48</v>
      </c>
      <c r="J178" s="144">
        <f t="shared" si="6"/>
        <v>10</v>
      </c>
      <c r="K178" s="97">
        <v>25</v>
      </c>
      <c r="L178" s="97">
        <v>4</v>
      </c>
      <c r="M178" s="97"/>
      <c r="N178" s="97"/>
      <c r="O178" s="97">
        <v>23</v>
      </c>
      <c r="P178" s="97">
        <v>6</v>
      </c>
      <c r="Q178" s="97"/>
      <c r="R178" s="98"/>
      <c r="S178" s="105"/>
      <c r="T178" s="97"/>
      <c r="U178" s="97"/>
      <c r="V178" s="97"/>
      <c r="W178" s="97"/>
      <c r="X178" s="97"/>
      <c r="Y178" s="106"/>
      <c r="Z178" s="99"/>
      <c r="AA178" s="97"/>
      <c r="AB178" s="97"/>
      <c r="AC178" s="97"/>
      <c r="AD178" s="97"/>
      <c r="AE178" s="97"/>
      <c r="AF178" s="97"/>
      <c r="AG178" s="97"/>
      <c r="AH178" s="106"/>
    </row>
    <row r="179" spans="1:34" ht="23.25" thickBot="1">
      <c r="A179" s="115"/>
      <c r="B179" s="87">
        <v>38463</v>
      </c>
      <c r="C179" s="111" t="s">
        <v>192</v>
      </c>
      <c r="D179" s="99"/>
      <c r="E179" s="97"/>
      <c r="F179" s="97"/>
      <c r="G179" s="97">
        <v>1</v>
      </c>
      <c r="H179" s="98"/>
      <c r="I179" s="143">
        <f t="shared" si="5"/>
        <v>0</v>
      </c>
      <c r="J179" s="144">
        <f t="shared" si="6"/>
        <v>0</v>
      </c>
      <c r="K179" s="97"/>
      <c r="L179" s="97"/>
      <c r="M179" s="97"/>
      <c r="N179" s="97"/>
      <c r="O179" s="97"/>
      <c r="P179" s="97"/>
      <c r="Q179" s="97"/>
      <c r="R179" s="98"/>
      <c r="S179" s="105"/>
      <c r="T179" s="97"/>
      <c r="U179" s="97"/>
      <c r="V179" s="97"/>
      <c r="W179" s="97"/>
      <c r="X179" s="97"/>
      <c r="Y179" s="106"/>
      <c r="Z179" s="99"/>
      <c r="AA179" s="97"/>
      <c r="AB179" s="97"/>
      <c r="AC179" s="97"/>
      <c r="AD179" s="97"/>
      <c r="AE179" s="97"/>
      <c r="AF179" s="97"/>
      <c r="AG179" s="97"/>
      <c r="AH179" s="106"/>
    </row>
    <row r="180" spans="1:34" ht="13.5" thickBot="1">
      <c r="A180" s="115"/>
      <c r="B180" s="87">
        <v>38464</v>
      </c>
      <c r="C180" s="111" t="s">
        <v>191</v>
      </c>
      <c r="D180" s="99"/>
      <c r="E180" s="97"/>
      <c r="F180" s="97"/>
      <c r="G180" s="97"/>
      <c r="H180" s="98"/>
      <c r="I180" s="143">
        <f t="shared" si="5"/>
        <v>0</v>
      </c>
      <c r="J180" s="144">
        <f t="shared" si="6"/>
        <v>0</v>
      </c>
      <c r="K180" s="97"/>
      <c r="L180" s="97"/>
      <c r="M180" s="97"/>
      <c r="N180" s="97"/>
      <c r="O180" s="97"/>
      <c r="P180" s="97"/>
      <c r="Q180" s="97"/>
      <c r="R180" s="98"/>
      <c r="S180" s="105"/>
      <c r="T180" s="97"/>
      <c r="U180" s="97"/>
      <c r="V180" s="97"/>
      <c r="W180" s="97"/>
      <c r="X180" s="97"/>
      <c r="Y180" s="106"/>
      <c r="Z180" s="99"/>
      <c r="AA180" s="97"/>
      <c r="AB180" s="97"/>
      <c r="AC180" s="97"/>
      <c r="AD180" s="97"/>
      <c r="AE180" s="97"/>
      <c r="AF180" s="97"/>
      <c r="AG180" s="97"/>
      <c r="AH180" s="106"/>
    </row>
    <row r="181" spans="1:34" ht="68.25" thickBot="1">
      <c r="A181" s="115"/>
      <c r="B181" s="154">
        <v>38465</v>
      </c>
      <c r="C181" s="111" t="s">
        <v>195</v>
      </c>
      <c r="D181" s="99">
        <v>1</v>
      </c>
      <c r="E181" s="97">
        <v>1</v>
      </c>
      <c r="F181" s="97">
        <v>1</v>
      </c>
      <c r="G181" s="97"/>
      <c r="H181" s="98"/>
      <c r="I181" s="143">
        <f t="shared" si="5"/>
        <v>48</v>
      </c>
      <c r="J181" s="144">
        <f t="shared" si="6"/>
        <v>9</v>
      </c>
      <c r="K181" s="97">
        <v>20</v>
      </c>
      <c r="L181" s="97">
        <v>3</v>
      </c>
      <c r="M181" s="97"/>
      <c r="N181" s="97"/>
      <c r="O181" s="97"/>
      <c r="P181" s="97"/>
      <c r="Q181" s="97"/>
      <c r="R181" s="98"/>
      <c r="S181" s="105">
        <v>28</v>
      </c>
      <c r="T181" s="97">
        <v>6</v>
      </c>
      <c r="U181" s="97"/>
      <c r="V181" s="97"/>
      <c r="W181" s="97"/>
      <c r="X181" s="97"/>
      <c r="Y181" s="106"/>
      <c r="Z181" s="99"/>
      <c r="AA181" s="97"/>
      <c r="AB181" s="97"/>
      <c r="AC181" s="97"/>
      <c r="AD181" s="97"/>
      <c r="AE181" s="97"/>
      <c r="AF181" s="97"/>
      <c r="AG181" s="97"/>
      <c r="AH181" s="106"/>
    </row>
    <row r="182" spans="1:34" ht="34.5" thickBot="1">
      <c r="A182" s="115"/>
      <c r="B182" s="154">
        <v>38466</v>
      </c>
      <c r="C182" s="111" t="s">
        <v>189</v>
      </c>
      <c r="D182" s="99"/>
      <c r="E182" s="97"/>
      <c r="F182" s="97"/>
      <c r="G182" s="97"/>
      <c r="H182" s="98"/>
      <c r="I182" s="143">
        <f t="shared" si="5"/>
        <v>20</v>
      </c>
      <c r="J182" s="144">
        <f t="shared" si="6"/>
        <v>0</v>
      </c>
      <c r="K182" s="97"/>
      <c r="L182" s="97"/>
      <c r="M182" s="97"/>
      <c r="N182" s="97"/>
      <c r="O182" s="97"/>
      <c r="P182" s="97"/>
      <c r="Q182" s="97"/>
      <c r="R182" s="98"/>
      <c r="S182" s="105"/>
      <c r="T182" s="97"/>
      <c r="U182" s="97"/>
      <c r="V182" s="97"/>
      <c r="W182" s="97"/>
      <c r="X182" s="97"/>
      <c r="Y182" s="106"/>
      <c r="Z182" s="99">
        <v>20</v>
      </c>
      <c r="AA182" s="97"/>
      <c r="AB182" s="97"/>
      <c r="AC182" s="97"/>
      <c r="AD182" s="97"/>
      <c r="AE182" s="97"/>
      <c r="AF182" s="97"/>
      <c r="AG182" s="97"/>
      <c r="AH182" s="106"/>
    </row>
    <row r="183" spans="1:34" ht="34.5" thickBot="1">
      <c r="A183" s="115"/>
      <c r="B183" s="87">
        <v>38467</v>
      </c>
      <c r="C183" s="111" t="s">
        <v>188</v>
      </c>
      <c r="D183" s="99">
        <v>1</v>
      </c>
      <c r="E183" s="97"/>
      <c r="F183" s="97">
        <v>1</v>
      </c>
      <c r="G183" s="97"/>
      <c r="H183" s="98"/>
      <c r="I183" s="143">
        <f t="shared" si="5"/>
        <v>33</v>
      </c>
      <c r="J183" s="144">
        <f t="shared" si="6"/>
        <v>6</v>
      </c>
      <c r="K183" s="97">
        <v>33</v>
      </c>
      <c r="L183" s="97">
        <v>6</v>
      </c>
      <c r="M183" s="97"/>
      <c r="N183" s="97"/>
      <c r="O183" s="97"/>
      <c r="P183" s="97"/>
      <c r="Q183" s="97"/>
      <c r="R183" s="98"/>
      <c r="S183" s="105"/>
      <c r="T183" s="97"/>
      <c r="U183" s="97"/>
      <c r="V183" s="97"/>
      <c r="W183" s="97"/>
      <c r="X183" s="97"/>
      <c r="Y183" s="106"/>
      <c r="Z183" s="99"/>
      <c r="AA183" s="97"/>
      <c r="AB183" s="97"/>
      <c r="AC183" s="97"/>
      <c r="AD183" s="97"/>
      <c r="AE183" s="97"/>
      <c r="AF183" s="97"/>
      <c r="AG183" s="97"/>
      <c r="AH183" s="106"/>
    </row>
    <row r="184" spans="1:34" ht="13.5" thickBot="1">
      <c r="A184" s="115"/>
      <c r="B184" s="87">
        <v>38468</v>
      </c>
      <c r="C184" s="111" t="s">
        <v>187</v>
      </c>
      <c r="D184" s="99">
        <v>1</v>
      </c>
      <c r="E184" s="97"/>
      <c r="F184" s="97">
        <v>1</v>
      </c>
      <c r="G184" s="97"/>
      <c r="H184" s="98"/>
      <c r="I184" s="143">
        <f t="shared" si="5"/>
        <v>140</v>
      </c>
      <c r="J184" s="144">
        <f t="shared" si="6"/>
        <v>24</v>
      </c>
      <c r="K184" s="97">
        <v>140</v>
      </c>
      <c r="L184" s="97">
        <v>24</v>
      </c>
      <c r="M184" s="97"/>
      <c r="N184" s="97"/>
      <c r="O184" s="97"/>
      <c r="P184" s="97"/>
      <c r="Q184" s="97"/>
      <c r="R184" s="98"/>
      <c r="S184" s="105"/>
      <c r="T184" s="97"/>
      <c r="U184" s="97"/>
      <c r="V184" s="97"/>
      <c r="W184" s="97"/>
      <c r="X184" s="97"/>
      <c r="Y184" s="106"/>
      <c r="Z184" s="99"/>
      <c r="AA184" s="97"/>
      <c r="AB184" s="97"/>
      <c r="AC184" s="97"/>
      <c r="AD184" s="97"/>
      <c r="AE184" s="97"/>
      <c r="AF184" s="97"/>
      <c r="AG184" s="97"/>
      <c r="AH184" s="106"/>
    </row>
    <row r="185" spans="1:34" ht="23.25" thickBot="1">
      <c r="A185" s="115"/>
      <c r="B185" s="87">
        <v>38469</v>
      </c>
      <c r="C185" s="111" t="s">
        <v>17</v>
      </c>
      <c r="D185" s="99">
        <v>1</v>
      </c>
      <c r="E185" s="97"/>
      <c r="F185" s="97">
        <v>2</v>
      </c>
      <c r="G185" s="97"/>
      <c r="H185" s="98"/>
      <c r="I185" s="143">
        <f t="shared" si="5"/>
        <v>100</v>
      </c>
      <c r="J185" s="144">
        <f t="shared" si="6"/>
        <v>3</v>
      </c>
      <c r="K185" s="97">
        <v>20</v>
      </c>
      <c r="L185" s="97">
        <v>3</v>
      </c>
      <c r="M185" s="97"/>
      <c r="N185" s="97"/>
      <c r="O185" s="97"/>
      <c r="P185" s="97"/>
      <c r="Q185" s="97"/>
      <c r="R185" s="98"/>
      <c r="S185" s="105"/>
      <c r="T185" s="97"/>
      <c r="U185" s="97"/>
      <c r="V185" s="97"/>
      <c r="W185" s="97"/>
      <c r="X185" s="97"/>
      <c r="Y185" s="106"/>
      <c r="Z185" s="99">
        <v>62</v>
      </c>
      <c r="AA185" s="97"/>
      <c r="AB185" s="97"/>
      <c r="AC185" s="97"/>
      <c r="AD185" s="97"/>
      <c r="AE185" s="97"/>
      <c r="AF185" s="97"/>
      <c r="AG185" s="97"/>
      <c r="AH185" s="106">
        <v>0.3</v>
      </c>
    </row>
    <row r="186" spans="1:34" ht="34.5" thickBot="1">
      <c r="A186" s="115"/>
      <c r="B186" s="87">
        <v>38470</v>
      </c>
      <c r="C186" s="111" t="s">
        <v>16</v>
      </c>
      <c r="D186" s="99">
        <v>1</v>
      </c>
      <c r="E186" s="97"/>
      <c r="F186" s="97">
        <v>1</v>
      </c>
      <c r="G186" s="97"/>
      <c r="H186" s="98"/>
      <c r="I186" s="143">
        <f t="shared" si="5"/>
        <v>110</v>
      </c>
      <c r="J186" s="144">
        <f t="shared" si="6"/>
        <v>16</v>
      </c>
      <c r="K186" s="97">
        <v>110</v>
      </c>
      <c r="L186" s="97">
        <v>16</v>
      </c>
      <c r="M186" s="97"/>
      <c r="N186" s="97"/>
      <c r="O186" s="97"/>
      <c r="P186" s="97"/>
      <c r="Q186" s="97"/>
      <c r="R186" s="98"/>
      <c r="S186" s="105"/>
      <c r="T186" s="97"/>
      <c r="U186" s="97"/>
      <c r="V186" s="97"/>
      <c r="W186" s="97"/>
      <c r="X186" s="97"/>
      <c r="Y186" s="106"/>
      <c r="Z186" s="99"/>
      <c r="AA186" s="97"/>
      <c r="AB186" s="97"/>
      <c r="AC186" s="97"/>
      <c r="AD186" s="97"/>
      <c r="AE186" s="97"/>
      <c r="AF186" s="97"/>
      <c r="AG186" s="97"/>
      <c r="AH186" s="106"/>
    </row>
    <row r="187" spans="1:34" ht="45.75" thickBot="1">
      <c r="A187" s="115"/>
      <c r="B187" s="87">
        <v>38471</v>
      </c>
      <c r="C187" s="111" t="s">
        <v>15</v>
      </c>
      <c r="D187" s="99">
        <v>1</v>
      </c>
      <c r="E187" s="97"/>
      <c r="F187" s="97">
        <v>1</v>
      </c>
      <c r="G187" s="97"/>
      <c r="H187" s="98"/>
      <c r="I187" s="143">
        <f t="shared" si="5"/>
        <v>59</v>
      </c>
      <c r="J187" s="144">
        <f t="shared" si="6"/>
        <v>11</v>
      </c>
      <c r="K187" s="97">
        <v>47</v>
      </c>
      <c r="L187" s="97">
        <v>8</v>
      </c>
      <c r="M187" s="97"/>
      <c r="N187" s="97"/>
      <c r="O187" s="97">
        <v>12</v>
      </c>
      <c r="P187" s="97">
        <v>3</v>
      </c>
      <c r="Q187" s="97"/>
      <c r="R187" s="98"/>
      <c r="S187" s="105"/>
      <c r="T187" s="97"/>
      <c r="U187" s="97"/>
      <c r="V187" s="97"/>
      <c r="W187" s="97"/>
      <c r="X187" s="97"/>
      <c r="Y187" s="106"/>
      <c r="Z187" s="99"/>
      <c r="AA187" s="97"/>
      <c r="AB187" s="97"/>
      <c r="AC187" s="97"/>
      <c r="AD187" s="97"/>
      <c r="AE187" s="97"/>
      <c r="AF187" s="97"/>
      <c r="AG187" s="97"/>
      <c r="AH187" s="106"/>
    </row>
    <row r="188" spans="1:34" ht="23.25" thickBot="1">
      <c r="A188" s="115"/>
      <c r="B188" s="154">
        <v>38472</v>
      </c>
      <c r="C188" s="111" t="s">
        <v>14</v>
      </c>
      <c r="D188" s="99">
        <v>1</v>
      </c>
      <c r="E188" s="97"/>
      <c r="F188" s="97">
        <v>2</v>
      </c>
      <c r="G188" s="97">
        <v>1</v>
      </c>
      <c r="H188" s="98"/>
      <c r="I188" s="143">
        <f t="shared" si="5"/>
        <v>175</v>
      </c>
      <c r="J188" s="144">
        <f t="shared" si="6"/>
        <v>0</v>
      </c>
      <c r="K188" s="97"/>
      <c r="L188" s="97"/>
      <c r="M188" s="97"/>
      <c r="N188" s="97"/>
      <c r="O188" s="97"/>
      <c r="P188" s="97"/>
      <c r="Q188" s="97"/>
      <c r="R188" s="98"/>
      <c r="S188" s="105"/>
      <c r="T188" s="97"/>
      <c r="U188" s="97"/>
      <c r="V188" s="97"/>
      <c r="W188" s="97"/>
      <c r="X188" s="97"/>
      <c r="Y188" s="106"/>
      <c r="Z188" s="99">
        <v>25</v>
      </c>
      <c r="AA188" s="97"/>
      <c r="AB188" s="97"/>
      <c r="AC188" s="97"/>
      <c r="AD188" s="97">
        <v>90</v>
      </c>
      <c r="AE188" s="97">
        <v>35</v>
      </c>
      <c r="AF188" s="97"/>
      <c r="AG188" s="97"/>
      <c r="AH188" s="106">
        <v>1</v>
      </c>
    </row>
    <row r="189" spans="1:34" ht="13.5" thickBot="1">
      <c r="A189" s="115"/>
      <c r="B189" s="154">
        <v>38473</v>
      </c>
      <c r="C189" s="111" t="s">
        <v>13</v>
      </c>
      <c r="D189" s="99">
        <v>1</v>
      </c>
      <c r="E189" s="97"/>
      <c r="F189" s="97">
        <v>1</v>
      </c>
      <c r="G189" s="97">
        <v>1</v>
      </c>
      <c r="H189" s="98"/>
      <c r="I189" s="143">
        <f t="shared" si="5"/>
        <v>102</v>
      </c>
      <c r="J189" s="144">
        <f t="shared" si="6"/>
        <v>0</v>
      </c>
      <c r="K189" s="97"/>
      <c r="L189" s="97"/>
      <c r="M189" s="97"/>
      <c r="N189" s="97"/>
      <c r="O189" s="97"/>
      <c r="P189" s="97"/>
      <c r="Q189" s="97"/>
      <c r="R189" s="98"/>
      <c r="S189" s="105"/>
      <c r="T189" s="97"/>
      <c r="U189" s="97"/>
      <c r="V189" s="97"/>
      <c r="W189" s="97"/>
      <c r="X189" s="97"/>
      <c r="Y189" s="106"/>
      <c r="Z189" s="99"/>
      <c r="AA189" s="97"/>
      <c r="AB189" s="97"/>
      <c r="AC189" s="97"/>
      <c r="AD189" s="97"/>
      <c r="AE189" s="97"/>
      <c r="AF189" s="97"/>
      <c r="AG189" s="97"/>
      <c r="AH189" s="106">
        <v>1.7</v>
      </c>
    </row>
    <row r="190" spans="1:34" ht="23.25" thickBot="1">
      <c r="A190" s="115"/>
      <c r="B190" s="87">
        <v>38474</v>
      </c>
      <c r="C190" s="111" t="s">
        <v>12</v>
      </c>
      <c r="D190" s="99"/>
      <c r="E190" s="97"/>
      <c r="F190" s="97"/>
      <c r="G190" s="97">
        <v>1</v>
      </c>
      <c r="H190" s="98"/>
      <c r="I190" s="143">
        <f t="shared" si="5"/>
        <v>0</v>
      </c>
      <c r="J190" s="144">
        <f t="shared" si="6"/>
        <v>0</v>
      </c>
      <c r="K190" s="97"/>
      <c r="L190" s="97"/>
      <c r="M190" s="97"/>
      <c r="N190" s="97"/>
      <c r="O190" s="97"/>
      <c r="P190" s="97"/>
      <c r="Q190" s="97"/>
      <c r="R190" s="98"/>
      <c r="S190" s="105"/>
      <c r="T190" s="97"/>
      <c r="U190" s="97"/>
      <c r="V190" s="97"/>
      <c r="W190" s="97"/>
      <c r="X190" s="97"/>
      <c r="Y190" s="106"/>
      <c r="Z190" s="99"/>
      <c r="AA190" s="97"/>
      <c r="AB190" s="97"/>
      <c r="AC190" s="97"/>
      <c r="AD190" s="97"/>
      <c r="AE190" s="97"/>
      <c r="AF190" s="97"/>
      <c r="AG190" s="97"/>
      <c r="AH190" s="106"/>
    </row>
    <row r="191" spans="1:34" ht="13.5" thickBot="1">
      <c r="A191" s="115"/>
      <c r="B191" s="87">
        <v>38475</v>
      </c>
      <c r="C191" s="111" t="s">
        <v>442</v>
      </c>
      <c r="D191" s="99"/>
      <c r="E191" s="97"/>
      <c r="F191" s="97"/>
      <c r="G191" s="97">
        <v>1</v>
      </c>
      <c r="H191" s="98"/>
      <c r="I191" s="143">
        <f t="shared" si="5"/>
        <v>0</v>
      </c>
      <c r="J191" s="144">
        <f t="shared" si="6"/>
        <v>0</v>
      </c>
      <c r="K191" s="97"/>
      <c r="L191" s="97"/>
      <c r="M191" s="97"/>
      <c r="N191" s="97"/>
      <c r="O191" s="97"/>
      <c r="P191" s="97"/>
      <c r="Q191" s="97"/>
      <c r="R191" s="98"/>
      <c r="S191" s="105"/>
      <c r="T191" s="97"/>
      <c r="U191" s="97"/>
      <c r="V191" s="97"/>
      <c r="W191" s="97"/>
      <c r="X191" s="97"/>
      <c r="Y191" s="106"/>
      <c r="Z191" s="99"/>
      <c r="AA191" s="97"/>
      <c r="AB191" s="97"/>
      <c r="AC191" s="97"/>
      <c r="AD191" s="97"/>
      <c r="AE191" s="97"/>
      <c r="AF191" s="97"/>
      <c r="AG191" s="97"/>
      <c r="AH191" s="106"/>
    </row>
    <row r="192" spans="1:34" ht="34.5" thickBot="1">
      <c r="A192" s="115"/>
      <c r="B192" s="87">
        <v>38476</v>
      </c>
      <c r="C192" s="111" t="s">
        <v>11</v>
      </c>
      <c r="D192" s="99">
        <v>1</v>
      </c>
      <c r="E192" s="97"/>
      <c r="F192" s="97">
        <v>1</v>
      </c>
      <c r="G192" s="97"/>
      <c r="H192" s="98"/>
      <c r="I192" s="143">
        <f t="shared" si="5"/>
        <v>66</v>
      </c>
      <c r="J192" s="144">
        <f t="shared" si="6"/>
        <v>10</v>
      </c>
      <c r="K192" s="97">
        <v>45</v>
      </c>
      <c r="L192" s="97">
        <v>7</v>
      </c>
      <c r="M192" s="97"/>
      <c r="N192" s="97"/>
      <c r="O192" s="97">
        <v>21</v>
      </c>
      <c r="P192" s="97">
        <v>3</v>
      </c>
      <c r="Q192" s="97"/>
      <c r="R192" s="98"/>
      <c r="S192" s="105"/>
      <c r="T192" s="97"/>
      <c r="U192" s="97"/>
      <c r="V192" s="97"/>
      <c r="W192" s="97"/>
      <c r="X192" s="97"/>
      <c r="Y192" s="106"/>
      <c r="Z192" s="99"/>
      <c r="AA192" s="97"/>
      <c r="AB192" s="97"/>
      <c r="AC192" s="97"/>
      <c r="AD192" s="97"/>
      <c r="AE192" s="97"/>
      <c r="AF192" s="97"/>
      <c r="AG192" s="97"/>
      <c r="AH192" s="106"/>
    </row>
    <row r="193" spans="1:34" ht="57" thickBot="1">
      <c r="A193" s="115"/>
      <c r="B193" s="87">
        <v>38477</v>
      </c>
      <c r="C193" s="111" t="s">
        <v>10</v>
      </c>
      <c r="D193" s="99">
        <v>1</v>
      </c>
      <c r="E193" s="97"/>
      <c r="F193" s="97">
        <v>2</v>
      </c>
      <c r="G193" s="97"/>
      <c r="H193" s="98"/>
      <c r="I193" s="143">
        <f t="shared" si="5"/>
        <v>145</v>
      </c>
      <c r="J193" s="144">
        <f t="shared" si="6"/>
        <v>27</v>
      </c>
      <c r="K193" s="97"/>
      <c r="L193" s="97"/>
      <c r="M193" s="97"/>
      <c r="N193" s="97"/>
      <c r="O193" s="97"/>
      <c r="P193" s="97"/>
      <c r="Q193" s="97"/>
      <c r="R193" s="98"/>
      <c r="S193" s="105"/>
      <c r="T193" s="97"/>
      <c r="U193" s="97"/>
      <c r="V193" s="97"/>
      <c r="W193" s="97">
        <v>75</v>
      </c>
      <c r="X193" s="97">
        <v>9</v>
      </c>
      <c r="Y193" s="106"/>
      <c r="Z193" s="99"/>
      <c r="AA193" s="97"/>
      <c r="AB193" s="97">
        <v>70</v>
      </c>
      <c r="AC193" s="97">
        <v>18</v>
      </c>
      <c r="AD193" s="97"/>
      <c r="AE193" s="97"/>
      <c r="AF193" s="97"/>
      <c r="AG193" s="97"/>
      <c r="AH193" s="106"/>
    </row>
    <row r="194" spans="1:34" ht="23.25" thickBot="1">
      <c r="A194" s="115"/>
      <c r="B194" s="87">
        <v>38478</v>
      </c>
      <c r="C194" s="111" t="s">
        <v>6</v>
      </c>
      <c r="D194" s="99">
        <v>1</v>
      </c>
      <c r="E194" s="97"/>
      <c r="F194" s="97">
        <v>1</v>
      </c>
      <c r="G194" s="97"/>
      <c r="H194" s="98"/>
      <c r="I194" s="143">
        <f t="shared" si="5"/>
        <v>95</v>
      </c>
      <c r="J194" s="144">
        <f t="shared" si="6"/>
        <v>16</v>
      </c>
      <c r="K194" s="97">
        <v>95</v>
      </c>
      <c r="L194" s="97">
        <v>16</v>
      </c>
      <c r="M194" s="97"/>
      <c r="N194" s="97"/>
      <c r="O194" s="97"/>
      <c r="P194" s="97"/>
      <c r="Q194" s="97"/>
      <c r="R194" s="98"/>
      <c r="S194" s="105"/>
      <c r="T194" s="97"/>
      <c r="U194" s="97"/>
      <c r="V194" s="97"/>
      <c r="W194" s="97"/>
      <c r="X194" s="97"/>
      <c r="Y194" s="106"/>
      <c r="Z194" s="99"/>
      <c r="AA194" s="97"/>
      <c r="AB194" s="97"/>
      <c r="AC194" s="97"/>
      <c r="AD194" s="97"/>
      <c r="AE194" s="97"/>
      <c r="AF194" s="97"/>
      <c r="AG194" s="97"/>
      <c r="AH194" s="106"/>
    </row>
    <row r="195" spans="1:34" ht="13.5" thickBot="1">
      <c r="A195" s="115"/>
      <c r="B195" s="154">
        <v>38479</v>
      </c>
      <c r="C195" s="111" t="s">
        <v>5</v>
      </c>
      <c r="D195" s="99">
        <v>1</v>
      </c>
      <c r="E195" s="97"/>
      <c r="F195" s="97">
        <v>1</v>
      </c>
      <c r="G195" s="97"/>
      <c r="H195" s="98"/>
      <c r="I195" s="143">
        <f t="shared" si="5"/>
        <v>48</v>
      </c>
      <c r="J195" s="144">
        <f t="shared" si="6"/>
        <v>0</v>
      </c>
      <c r="K195" s="97"/>
      <c r="L195" s="97"/>
      <c r="M195" s="97"/>
      <c r="N195" s="97"/>
      <c r="O195" s="97"/>
      <c r="P195" s="97"/>
      <c r="Q195" s="97"/>
      <c r="R195" s="98"/>
      <c r="S195" s="105"/>
      <c r="T195" s="97"/>
      <c r="U195" s="97"/>
      <c r="V195" s="97"/>
      <c r="W195" s="97"/>
      <c r="X195" s="97"/>
      <c r="Y195" s="106"/>
      <c r="Z195" s="99"/>
      <c r="AA195" s="97"/>
      <c r="AB195" s="97"/>
      <c r="AC195" s="97"/>
      <c r="AD195" s="97"/>
      <c r="AE195" s="97"/>
      <c r="AF195" s="97"/>
      <c r="AG195" s="97"/>
      <c r="AH195" s="106">
        <v>0.8</v>
      </c>
    </row>
    <row r="196" spans="1:34" ht="23.25" thickBot="1">
      <c r="A196" s="115"/>
      <c r="B196" s="154">
        <v>38480</v>
      </c>
      <c r="C196" s="111" t="s">
        <v>190</v>
      </c>
      <c r="D196" s="99">
        <v>1</v>
      </c>
      <c r="E196" s="97">
        <v>1</v>
      </c>
      <c r="F196" s="97">
        <v>1</v>
      </c>
      <c r="G196" s="97"/>
      <c r="H196" s="98"/>
      <c r="I196" s="143">
        <f t="shared" si="5"/>
        <v>56</v>
      </c>
      <c r="J196" s="144">
        <f t="shared" si="6"/>
        <v>10</v>
      </c>
      <c r="K196" s="97">
        <v>20</v>
      </c>
      <c r="L196" s="97">
        <v>3</v>
      </c>
      <c r="M196" s="97"/>
      <c r="N196" s="97"/>
      <c r="O196" s="97"/>
      <c r="P196" s="97"/>
      <c r="Q196" s="97"/>
      <c r="R196" s="98"/>
      <c r="S196" s="105">
        <v>36</v>
      </c>
      <c r="T196" s="97">
        <v>7</v>
      </c>
      <c r="U196" s="97"/>
      <c r="V196" s="97"/>
      <c r="W196" s="97"/>
      <c r="X196" s="97"/>
      <c r="Y196" s="106"/>
      <c r="Z196" s="99"/>
      <c r="AA196" s="97"/>
      <c r="AB196" s="97"/>
      <c r="AC196" s="97"/>
      <c r="AD196" s="97"/>
      <c r="AE196" s="97"/>
      <c r="AF196" s="97"/>
      <c r="AG196" s="97"/>
      <c r="AH196" s="106"/>
    </row>
    <row r="197" spans="1:34" ht="13.5" thickBot="1">
      <c r="A197" s="115"/>
      <c r="B197" s="87">
        <v>38481</v>
      </c>
      <c r="C197" s="111" t="s">
        <v>442</v>
      </c>
      <c r="D197" s="99"/>
      <c r="E197" s="97"/>
      <c r="F197" s="97"/>
      <c r="G197" s="97"/>
      <c r="H197" s="98"/>
      <c r="I197" s="143">
        <f t="shared" si="5"/>
        <v>0</v>
      </c>
      <c r="J197" s="144">
        <f t="shared" si="6"/>
        <v>0</v>
      </c>
      <c r="K197" s="97"/>
      <c r="L197" s="97"/>
      <c r="M197" s="97"/>
      <c r="N197" s="97"/>
      <c r="O197" s="97"/>
      <c r="P197" s="97"/>
      <c r="Q197" s="97"/>
      <c r="R197" s="98"/>
      <c r="S197" s="105"/>
      <c r="T197" s="97"/>
      <c r="U197" s="97"/>
      <c r="V197" s="97"/>
      <c r="W197" s="97"/>
      <c r="X197" s="97"/>
      <c r="Y197" s="106"/>
      <c r="Z197" s="99"/>
      <c r="AA197" s="97"/>
      <c r="AB197" s="97"/>
      <c r="AC197" s="97"/>
      <c r="AD197" s="97"/>
      <c r="AE197" s="97"/>
      <c r="AF197" s="97"/>
      <c r="AG197" s="97"/>
      <c r="AH197" s="106"/>
    </row>
    <row r="198" spans="1:34" ht="34.5" thickBot="1">
      <c r="A198" s="115"/>
      <c r="B198" s="87">
        <v>38482</v>
      </c>
      <c r="C198" s="111" t="s">
        <v>4</v>
      </c>
      <c r="D198" s="99">
        <v>1</v>
      </c>
      <c r="E198" s="97"/>
      <c r="F198" s="97">
        <v>1</v>
      </c>
      <c r="G198" s="97"/>
      <c r="H198" s="98"/>
      <c r="I198" s="143">
        <f t="shared" si="5"/>
        <v>40</v>
      </c>
      <c r="J198" s="144">
        <f t="shared" si="6"/>
        <v>7</v>
      </c>
      <c r="K198" s="97">
        <v>30</v>
      </c>
      <c r="L198" s="97">
        <v>5</v>
      </c>
      <c r="M198" s="97"/>
      <c r="N198" s="97"/>
      <c r="O198" s="97">
        <v>10</v>
      </c>
      <c r="P198" s="97">
        <v>2</v>
      </c>
      <c r="Q198" s="97"/>
      <c r="R198" s="98"/>
      <c r="S198" s="105"/>
      <c r="T198" s="97"/>
      <c r="U198" s="97"/>
      <c r="V198" s="97"/>
      <c r="W198" s="97"/>
      <c r="X198" s="97"/>
      <c r="Y198" s="106"/>
      <c r="Z198" s="99"/>
      <c r="AA198" s="97"/>
      <c r="AB198" s="97"/>
      <c r="AC198" s="97"/>
      <c r="AD198" s="97"/>
      <c r="AE198" s="97"/>
      <c r="AF198" s="97"/>
      <c r="AG198" s="97"/>
      <c r="AH198" s="106"/>
    </row>
    <row r="199" spans="1:34" ht="13.5" thickBot="1">
      <c r="A199" s="115"/>
      <c r="B199" s="87">
        <v>38483</v>
      </c>
      <c r="C199" s="111" t="s">
        <v>3</v>
      </c>
      <c r="D199" s="99">
        <v>1</v>
      </c>
      <c r="E199" s="97"/>
      <c r="F199" s="97">
        <v>1</v>
      </c>
      <c r="G199" s="97"/>
      <c r="H199" s="98"/>
      <c r="I199" s="143">
        <f t="shared" si="5"/>
        <v>60</v>
      </c>
      <c r="J199" s="144">
        <f t="shared" si="6"/>
        <v>0</v>
      </c>
      <c r="K199" s="97"/>
      <c r="L199" s="97"/>
      <c r="M199" s="97"/>
      <c r="N199" s="97"/>
      <c r="O199" s="97"/>
      <c r="P199" s="97"/>
      <c r="Q199" s="97"/>
      <c r="R199" s="98"/>
      <c r="S199" s="105"/>
      <c r="T199" s="97"/>
      <c r="U199" s="97"/>
      <c r="V199" s="97"/>
      <c r="W199" s="97"/>
      <c r="X199" s="97"/>
      <c r="Y199" s="106"/>
      <c r="Z199" s="99"/>
      <c r="AA199" s="97"/>
      <c r="AB199" s="97"/>
      <c r="AC199" s="97"/>
      <c r="AD199" s="97">
        <v>60</v>
      </c>
      <c r="AE199" s="97">
        <v>27</v>
      </c>
      <c r="AF199" s="97"/>
      <c r="AG199" s="97"/>
      <c r="AH199" s="106"/>
    </row>
    <row r="200" spans="1:34" ht="13.5" thickBot="1">
      <c r="A200" s="115"/>
      <c r="B200" s="87">
        <v>38484</v>
      </c>
      <c r="C200" s="111" t="s">
        <v>2</v>
      </c>
      <c r="D200" s="99"/>
      <c r="E200" s="97"/>
      <c r="F200" s="97"/>
      <c r="G200" s="97"/>
      <c r="H200" s="98"/>
      <c r="I200" s="143">
        <f t="shared" si="5"/>
        <v>0</v>
      </c>
      <c r="J200" s="144">
        <f t="shared" si="6"/>
        <v>0</v>
      </c>
      <c r="K200" s="97"/>
      <c r="L200" s="97"/>
      <c r="M200" s="97"/>
      <c r="N200" s="97"/>
      <c r="O200" s="97"/>
      <c r="P200" s="97"/>
      <c r="Q200" s="97"/>
      <c r="R200" s="98"/>
      <c r="S200" s="105"/>
      <c r="T200" s="97"/>
      <c r="U200" s="97"/>
      <c r="V200" s="97"/>
      <c r="W200" s="97"/>
      <c r="X200" s="97"/>
      <c r="Y200" s="106"/>
      <c r="Z200" s="99"/>
      <c r="AA200" s="97"/>
      <c r="AB200" s="97"/>
      <c r="AC200" s="97"/>
      <c r="AD200" s="97"/>
      <c r="AE200" s="97"/>
      <c r="AF200" s="97"/>
      <c r="AG200" s="97"/>
      <c r="AH200" s="106"/>
    </row>
    <row r="201" spans="1:34" ht="23.25" thickBot="1">
      <c r="A201" s="115"/>
      <c r="B201" s="87">
        <v>38485</v>
      </c>
      <c r="C201" s="111" t="s">
        <v>1</v>
      </c>
      <c r="D201" s="99">
        <v>1</v>
      </c>
      <c r="E201" s="97"/>
      <c r="F201" s="97">
        <v>1</v>
      </c>
      <c r="G201" s="97"/>
      <c r="H201" s="98"/>
      <c r="I201" s="143">
        <f aca="true" t="shared" si="7" ref="I201:I264">K201+M201+O201+Q201+S201+U201+W201+Z201+AA201+AB201+AD201+AF201+(AG201*20)+(AH201*60)</f>
        <v>42</v>
      </c>
      <c r="J201" s="144">
        <f aca="true" t="shared" si="8" ref="J201:J264">L201+N201+P201+R201+T201+V201+X201+AC201</f>
        <v>9</v>
      </c>
      <c r="K201" s="97">
        <v>25</v>
      </c>
      <c r="L201" s="97">
        <v>4</v>
      </c>
      <c r="M201" s="97"/>
      <c r="N201" s="97"/>
      <c r="O201" s="97">
        <v>17</v>
      </c>
      <c r="P201" s="97">
        <v>5</v>
      </c>
      <c r="Q201" s="97"/>
      <c r="R201" s="98"/>
      <c r="S201" s="105"/>
      <c r="T201" s="97"/>
      <c r="U201" s="97"/>
      <c r="V201" s="97"/>
      <c r="W201" s="97"/>
      <c r="X201" s="97"/>
      <c r="Y201" s="106"/>
      <c r="Z201" s="99"/>
      <c r="AA201" s="97"/>
      <c r="AB201" s="97"/>
      <c r="AC201" s="97"/>
      <c r="AD201" s="97"/>
      <c r="AE201" s="97"/>
      <c r="AF201" s="97"/>
      <c r="AG201" s="97"/>
      <c r="AH201" s="106"/>
    </row>
    <row r="202" spans="1:34" ht="23.25" thickBot="1">
      <c r="A202" s="115"/>
      <c r="B202" s="154">
        <v>38486</v>
      </c>
      <c r="C202" s="111" t="s">
        <v>61</v>
      </c>
      <c r="D202" s="99">
        <v>1</v>
      </c>
      <c r="E202" s="97"/>
      <c r="F202" s="97">
        <v>2</v>
      </c>
      <c r="G202" s="97"/>
      <c r="H202" s="98"/>
      <c r="I202" s="143">
        <f>K202+M202+O202+Q202+S202+U202+W202+Z202+AA202+AB202+AD202+AF202+(AG202*20)+(AH202*60)</f>
        <v>188</v>
      </c>
      <c r="J202" s="144">
        <f t="shared" si="8"/>
        <v>8</v>
      </c>
      <c r="K202" s="97"/>
      <c r="L202" s="97"/>
      <c r="M202" s="97"/>
      <c r="N202" s="97"/>
      <c r="O202" s="97"/>
      <c r="P202" s="97"/>
      <c r="Q202" s="97"/>
      <c r="R202" s="98"/>
      <c r="S202" s="105"/>
      <c r="T202" s="97"/>
      <c r="U202" s="97"/>
      <c r="V202" s="97"/>
      <c r="W202" s="97">
        <v>50</v>
      </c>
      <c r="X202" s="97">
        <v>8</v>
      </c>
      <c r="Y202" s="106"/>
      <c r="Z202" s="99"/>
      <c r="AA202" s="97"/>
      <c r="AB202" s="97"/>
      <c r="AC202" s="97"/>
      <c r="AD202" s="97"/>
      <c r="AE202" s="97"/>
      <c r="AF202" s="97"/>
      <c r="AG202" s="97"/>
      <c r="AH202" s="106">
        <v>2.3</v>
      </c>
    </row>
    <row r="203" spans="1:34" ht="45.75" thickBot="1">
      <c r="A203" s="115"/>
      <c r="B203" s="154">
        <v>38487</v>
      </c>
      <c r="C203" s="111" t="s">
        <v>0</v>
      </c>
      <c r="D203" s="99">
        <v>1</v>
      </c>
      <c r="E203" s="97"/>
      <c r="F203" s="97">
        <v>1</v>
      </c>
      <c r="G203" s="97"/>
      <c r="H203" s="98"/>
      <c r="I203" s="143">
        <f t="shared" si="7"/>
        <v>43</v>
      </c>
      <c r="J203" s="144">
        <f t="shared" si="8"/>
        <v>7</v>
      </c>
      <c r="K203" s="97">
        <v>25</v>
      </c>
      <c r="L203" s="97">
        <v>4</v>
      </c>
      <c r="M203" s="97"/>
      <c r="N203" s="97"/>
      <c r="O203" s="97">
        <v>18</v>
      </c>
      <c r="P203" s="97">
        <v>3</v>
      </c>
      <c r="Q203" s="97"/>
      <c r="R203" s="98"/>
      <c r="S203" s="105"/>
      <c r="T203" s="97"/>
      <c r="U203" s="97"/>
      <c r="V203" s="97"/>
      <c r="W203" s="97"/>
      <c r="X203" s="97"/>
      <c r="Y203" s="106"/>
      <c r="Z203" s="99"/>
      <c r="AA203" s="97"/>
      <c r="AB203" s="97"/>
      <c r="AC203" s="97"/>
      <c r="AD203" s="97"/>
      <c r="AE203" s="97"/>
      <c r="AF203" s="97"/>
      <c r="AG203" s="97"/>
      <c r="AH203" s="106"/>
    </row>
    <row r="204" spans="1:34" ht="13.5" thickBot="1">
      <c r="A204" s="115"/>
      <c r="B204" s="87">
        <v>38488</v>
      </c>
      <c r="C204" s="111" t="s">
        <v>557</v>
      </c>
      <c r="D204" s="99">
        <v>1</v>
      </c>
      <c r="E204" s="97"/>
      <c r="F204" s="97">
        <v>1</v>
      </c>
      <c r="G204" s="97"/>
      <c r="H204" s="98"/>
      <c r="I204" s="143">
        <f t="shared" si="7"/>
        <v>62</v>
      </c>
      <c r="J204" s="144">
        <f t="shared" si="8"/>
        <v>2</v>
      </c>
      <c r="K204" s="97">
        <v>12</v>
      </c>
      <c r="L204" s="97">
        <v>2</v>
      </c>
      <c r="M204" s="97"/>
      <c r="N204" s="97"/>
      <c r="O204" s="97"/>
      <c r="P204" s="97"/>
      <c r="Q204" s="97"/>
      <c r="R204" s="98"/>
      <c r="S204" s="105"/>
      <c r="T204" s="97"/>
      <c r="U204" s="97"/>
      <c r="V204" s="97"/>
      <c r="W204" s="97"/>
      <c r="X204" s="97"/>
      <c r="Y204" s="106"/>
      <c r="Z204" s="99">
        <v>20</v>
      </c>
      <c r="AA204" s="97"/>
      <c r="AB204" s="97"/>
      <c r="AC204" s="97"/>
      <c r="AD204" s="97"/>
      <c r="AE204" s="97"/>
      <c r="AF204" s="97"/>
      <c r="AG204" s="97"/>
      <c r="AH204" s="106">
        <v>0.5</v>
      </c>
    </row>
    <row r="205" spans="1:34" ht="13.5" thickBot="1">
      <c r="A205" s="115"/>
      <c r="B205" s="87">
        <v>38489</v>
      </c>
      <c r="C205" s="111" t="s">
        <v>442</v>
      </c>
      <c r="D205" s="99"/>
      <c r="E205" s="97"/>
      <c r="F205" s="97"/>
      <c r="G205" s="97"/>
      <c r="H205" s="98"/>
      <c r="I205" s="143">
        <f t="shared" si="7"/>
        <v>0</v>
      </c>
      <c r="J205" s="144">
        <f t="shared" si="8"/>
        <v>0</v>
      </c>
      <c r="K205" s="97"/>
      <c r="L205" s="97"/>
      <c r="M205" s="97"/>
      <c r="N205" s="97"/>
      <c r="O205" s="97"/>
      <c r="P205" s="97"/>
      <c r="Q205" s="97"/>
      <c r="R205" s="98"/>
      <c r="S205" s="105"/>
      <c r="T205" s="97"/>
      <c r="U205" s="97"/>
      <c r="V205" s="97"/>
      <c r="W205" s="97"/>
      <c r="X205" s="97"/>
      <c r="Y205" s="106"/>
      <c r="Z205" s="99"/>
      <c r="AA205" s="97"/>
      <c r="AB205" s="97"/>
      <c r="AC205" s="97"/>
      <c r="AD205" s="97"/>
      <c r="AE205" s="97"/>
      <c r="AF205" s="97"/>
      <c r="AG205" s="97"/>
      <c r="AH205" s="106"/>
    </row>
    <row r="206" spans="1:34" ht="13.5" thickBot="1">
      <c r="A206" s="115"/>
      <c r="B206" s="87">
        <v>38490</v>
      </c>
      <c r="C206" s="111" t="s">
        <v>556</v>
      </c>
      <c r="D206" s="99"/>
      <c r="E206" s="97"/>
      <c r="F206" s="97"/>
      <c r="G206" s="97"/>
      <c r="H206" s="98"/>
      <c r="I206" s="143">
        <f t="shared" si="7"/>
        <v>0</v>
      </c>
      <c r="J206" s="144">
        <f t="shared" si="8"/>
        <v>0</v>
      </c>
      <c r="K206" s="97"/>
      <c r="L206" s="97"/>
      <c r="M206" s="97"/>
      <c r="N206" s="97"/>
      <c r="O206" s="97"/>
      <c r="P206" s="97"/>
      <c r="Q206" s="97"/>
      <c r="R206" s="98"/>
      <c r="S206" s="105"/>
      <c r="T206" s="97"/>
      <c r="U206" s="97"/>
      <c r="V206" s="97"/>
      <c r="W206" s="97"/>
      <c r="X206" s="97"/>
      <c r="Y206" s="106"/>
      <c r="Z206" s="99"/>
      <c r="AA206" s="97"/>
      <c r="AB206" s="97"/>
      <c r="AC206" s="97"/>
      <c r="AD206" s="97"/>
      <c r="AE206" s="97"/>
      <c r="AF206" s="97"/>
      <c r="AG206" s="97"/>
      <c r="AH206" s="106"/>
    </row>
    <row r="207" spans="1:34" ht="34.5" thickBot="1">
      <c r="A207" s="115"/>
      <c r="B207" s="87">
        <v>38491</v>
      </c>
      <c r="C207" s="111" t="s">
        <v>8</v>
      </c>
      <c r="D207" s="99">
        <v>1</v>
      </c>
      <c r="E207" s="97"/>
      <c r="F207" s="97">
        <v>1</v>
      </c>
      <c r="G207" s="97"/>
      <c r="H207" s="98"/>
      <c r="I207" s="143">
        <f t="shared" si="7"/>
        <v>56</v>
      </c>
      <c r="J207" s="144">
        <f t="shared" si="8"/>
        <v>10</v>
      </c>
      <c r="K207" s="97">
        <v>20</v>
      </c>
      <c r="L207" s="97">
        <v>3</v>
      </c>
      <c r="M207" s="97"/>
      <c r="N207" s="97"/>
      <c r="O207" s="97"/>
      <c r="P207" s="97"/>
      <c r="Q207" s="97"/>
      <c r="R207" s="98"/>
      <c r="S207" s="105"/>
      <c r="T207" s="97"/>
      <c r="U207" s="97">
        <v>36</v>
      </c>
      <c r="V207" s="97">
        <v>7</v>
      </c>
      <c r="W207" s="97"/>
      <c r="X207" s="97"/>
      <c r="Y207" s="106"/>
      <c r="Z207" s="99"/>
      <c r="AA207" s="97"/>
      <c r="AB207" s="97"/>
      <c r="AC207" s="97"/>
      <c r="AD207" s="97"/>
      <c r="AE207" s="97"/>
      <c r="AF207" s="97"/>
      <c r="AG207" s="97"/>
      <c r="AH207" s="106"/>
    </row>
    <row r="208" spans="1:34" ht="45.75" thickBot="1">
      <c r="A208" s="115"/>
      <c r="B208" s="87">
        <v>38492</v>
      </c>
      <c r="C208" s="111" t="s">
        <v>555</v>
      </c>
      <c r="D208" s="99">
        <v>1</v>
      </c>
      <c r="E208" s="97"/>
      <c r="F208" s="97">
        <v>2</v>
      </c>
      <c r="G208" s="97"/>
      <c r="H208" s="98"/>
      <c r="I208" s="143">
        <f t="shared" si="7"/>
        <v>64</v>
      </c>
      <c r="J208" s="144">
        <f t="shared" si="8"/>
        <v>11</v>
      </c>
      <c r="K208" s="97">
        <v>25</v>
      </c>
      <c r="L208" s="97">
        <v>4</v>
      </c>
      <c r="M208" s="97"/>
      <c r="N208" s="97"/>
      <c r="O208" s="97"/>
      <c r="P208" s="97"/>
      <c r="Q208" s="97"/>
      <c r="R208" s="98"/>
      <c r="S208" s="105"/>
      <c r="T208" s="97"/>
      <c r="U208" s="97">
        <v>39</v>
      </c>
      <c r="V208" s="97">
        <v>7</v>
      </c>
      <c r="W208" s="97"/>
      <c r="X208" s="97"/>
      <c r="Y208" s="106"/>
      <c r="Z208" s="99"/>
      <c r="AA208" s="97"/>
      <c r="AB208" s="97"/>
      <c r="AC208" s="97"/>
      <c r="AD208" s="97"/>
      <c r="AE208" s="97"/>
      <c r="AF208" s="97"/>
      <c r="AG208" s="97"/>
      <c r="AH208" s="106"/>
    </row>
    <row r="209" spans="1:34" ht="34.5" thickBot="1">
      <c r="A209" s="115"/>
      <c r="B209" s="154">
        <v>38493</v>
      </c>
      <c r="C209" s="111" t="s">
        <v>554</v>
      </c>
      <c r="D209" s="99">
        <v>1</v>
      </c>
      <c r="E209" s="97"/>
      <c r="F209" s="97">
        <v>1</v>
      </c>
      <c r="G209" s="97"/>
      <c r="H209" s="98"/>
      <c r="I209" s="143">
        <f t="shared" si="7"/>
        <v>72</v>
      </c>
      <c r="J209" s="144">
        <f t="shared" si="8"/>
        <v>11</v>
      </c>
      <c r="K209" s="97">
        <v>25</v>
      </c>
      <c r="L209" s="97">
        <v>4</v>
      </c>
      <c r="M209" s="97"/>
      <c r="N209" s="97"/>
      <c r="O209" s="97"/>
      <c r="P209" s="97"/>
      <c r="Q209" s="97"/>
      <c r="R209" s="98"/>
      <c r="S209" s="105"/>
      <c r="T209" s="97"/>
      <c r="U209" s="97">
        <v>47</v>
      </c>
      <c r="V209" s="97">
        <v>7</v>
      </c>
      <c r="W209" s="97"/>
      <c r="X209" s="97"/>
      <c r="Y209" s="106"/>
      <c r="Z209" s="99"/>
      <c r="AA209" s="97"/>
      <c r="AB209" s="97"/>
      <c r="AC209" s="97"/>
      <c r="AD209" s="97"/>
      <c r="AE209" s="97"/>
      <c r="AF209" s="97"/>
      <c r="AG209" s="97"/>
      <c r="AH209" s="106"/>
    </row>
    <row r="210" spans="1:34" ht="34.5" thickBot="1">
      <c r="A210" s="115"/>
      <c r="B210" s="154">
        <v>38494</v>
      </c>
      <c r="C210" s="111" t="s">
        <v>7</v>
      </c>
      <c r="D210" s="99">
        <v>1</v>
      </c>
      <c r="E210" s="97"/>
      <c r="F210" s="97">
        <v>1</v>
      </c>
      <c r="G210" s="97"/>
      <c r="H210" s="98"/>
      <c r="I210" s="143">
        <f t="shared" si="7"/>
        <v>63</v>
      </c>
      <c r="J210" s="144">
        <f t="shared" si="8"/>
        <v>11</v>
      </c>
      <c r="K210" s="97">
        <v>25</v>
      </c>
      <c r="L210" s="97">
        <v>4</v>
      </c>
      <c r="M210" s="97"/>
      <c r="N210" s="97"/>
      <c r="O210" s="97"/>
      <c r="P210" s="97"/>
      <c r="Q210" s="97"/>
      <c r="R210" s="98"/>
      <c r="S210" s="105"/>
      <c r="T210" s="97"/>
      <c r="U210" s="97">
        <v>38</v>
      </c>
      <c r="V210" s="97">
        <v>7</v>
      </c>
      <c r="W210" s="97"/>
      <c r="X210" s="97"/>
      <c r="Y210" s="106"/>
      <c r="Z210" s="99"/>
      <c r="AA210" s="97"/>
      <c r="AB210" s="97"/>
      <c r="AC210" s="97"/>
      <c r="AD210" s="97"/>
      <c r="AE210" s="97"/>
      <c r="AF210" s="97"/>
      <c r="AG210" s="97"/>
      <c r="AH210" s="106"/>
    </row>
    <row r="211" spans="1:34" ht="13.5" thickBot="1">
      <c r="A211" s="115"/>
      <c r="B211" s="87">
        <v>38495</v>
      </c>
      <c r="C211" s="111" t="s">
        <v>553</v>
      </c>
      <c r="D211" s="99">
        <v>1</v>
      </c>
      <c r="E211" s="97"/>
      <c r="F211" s="97">
        <v>1</v>
      </c>
      <c r="G211" s="97"/>
      <c r="H211" s="98"/>
      <c r="I211" s="143">
        <f t="shared" si="7"/>
        <v>70</v>
      </c>
      <c r="J211" s="144">
        <f t="shared" si="8"/>
        <v>3</v>
      </c>
      <c r="K211" s="97">
        <v>20</v>
      </c>
      <c r="L211" s="97">
        <v>3</v>
      </c>
      <c r="M211" s="97"/>
      <c r="N211" s="97"/>
      <c r="O211" s="97"/>
      <c r="P211" s="97"/>
      <c r="Q211" s="97"/>
      <c r="R211" s="98"/>
      <c r="S211" s="105"/>
      <c r="T211" s="97"/>
      <c r="U211" s="97"/>
      <c r="V211" s="97"/>
      <c r="W211" s="97"/>
      <c r="X211" s="97"/>
      <c r="Y211" s="106"/>
      <c r="Z211" s="99">
        <v>20</v>
      </c>
      <c r="AA211" s="97"/>
      <c r="AB211" s="97"/>
      <c r="AC211" s="97"/>
      <c r="AD211" s="97"/>
      <c r="AE211" s="97"/>
      <c r="AF211" s="97"/>
      <c r="AG211" s="97"/>
      <c r="AH211" s="106">
        <v>0.5</v>
      </c>
    </row>
    <row r="212" spans="1:34" ht="23.25" thickBot="1">
      <c r="A212" s="115"/>
      <c r="B212" s="87">
        <v>38496</v>
      </c>
      <c r="C212" s="111" t="s">
        <v>44</v>
      </c>
      <c r="D212" s="99">
        <v>1</v>
      </c>
      <c r="E212" s="97"/>
      <c r="F212" s="97">
        <v>1</v>
      </c>
      <c r="G212" s="97"/>
      <c r="H212" s="98"/>
      <c r="I212" s="143">
        <f t="shared" si="7"/>
        <v>48</v>
      </c>
      <c r="J212" s="144">
        <f t="shared" si="8"/>
        <v>11</v>
      </c>
      <c r="K212" s="97">
        <v>25</v>
      </c>
      <c r="L212" s="97">
        <v>4</v>
      </c>
      <c r="M212" s="97"/>
      <c r="N212" s="97"/>
      <c r="O212" s="97">
        <v>23</v>
      </c>
      <c r="P212" s="97">
        <v>7</v>
      </c>
      <c r="Q212" s="97"/>
      <c r="R212" s="98"/>
      <c r="S212" s="105"/>
      <c r="T212" s="97"/>
      <c r="U212" s="97"/>
      <c r="V212" s="97"/>
      <c r="W212" s="97"/>
      <c r="X212" s="97"/>
      <c r="Y212" s="106"/>
      <c r="Z212" s="99"/>
      <c r="AA212" s="97"/>
      <c r="AB212" s="97"/>
      <c r="AC212" s="97"/>
      <c r="AD212" s="97"/>
      <c r="AE212" s="97"/>
      <c r="AF212" s="97"/>
      <c r="AG212" s="97"/>
      <c r="AH212" s="106"/>
    </row>
    <row r="213" spans="1:34" ht="34.5" thickBot="1">
      <c r="A213" s="115"/>
      <c r="B213" s="87">
        <v>38497</v>
      </c>
      <c r="C213" s="111" t="s">
        <v>53</v>
      </c>
      <c r="D213" s="99">
        <v>1</v>
      </c>
      <c r="E213" s="97"/>
      <c r="F213" s="97">
        <v>1</v>
      </c>
      <c r="G213" s="97"/>
      <c r="H213" s="98"/>
      <c r="I213" s="143">
        <f t="shared" si="7"/>
        <v>105</v>
      </c>
      <c r="J213" s="144">
        <f t="shared" si="8"/>
        <v>16</v>
      </c>
      <c r="K213" s="97">
        <v>105</v>
      </c>
      <c r="L213" s="97">
        <v>16</v>
      </c>
      <c r="M213" s="97"/>
      <c r="N213" s="97"/>
      <c r="O213" s="97"/>
      <c r="P213" s="97"/>
      <c r="Q213" s="97"/>
      <c r="R213" s="98"/>
      <c r="S213" s="105"/>
      <c r="T213" s="97"/>
      <c r="U213" s="97"/>
      <c r="V213" s="97"/>
      <c r="W213" s="97"/>
      <c r="X213" s="97"/>
      <c r="Y213" s="106"/>
      <c r="Z213" s="99"/>
      <c r="AA213" s="97"/>
      <c r="AB213" s="97"/>
      <c r="AC213" s="97"/>
      <c r="AD213" s="97"/>
      <c r="AE213" s="97"/>
      <c r="AF213" s="97"/>
      <c r="AG213" s="97"/>
      <c r="AH213" s="106"/>
    </row>
    <row r="214" spans="1:34" ht="23.25" thickBot="1">
      <c r="A214" s="115"/>
      <c r="B214" s="87">
        <v>38498</v>
      </c>
      <c r="C214" s="111" t="s">
        <v>55</v>
      </c>
      <c r="D214" s="99">
        <v>1</v>
      </c>
      <c r="E214" s="97"/>
      <c r="F214" s="97">
        <v>1</v>
      </c>
      <c r="G214" s="97"/>
      <c r="H214" s="98"/>
      <c r="I214" s="143">
        <f t="shared" si="7"/>
        <v>68</v>
      </c>
      <c r="J214" s="144">
        <f t="shared" si="8"/>
        <v>3</v>
      </c>
      <c r="K214" s="97">
        <v>18</v>
      </c>
      <c r="L214" s="97">
        <v>3</v>
      </c>
      <c r="M214" s="97"/>
      <c r="N214" s="97"/>
      <c r="O214" s="97"/>
      <c r="P214" s="97"/>
      <c r="Q214" s="97"/>
      <c r="R214" s="98"/>
      <c r="S214" s="105"/>
      <c r="T214" s="97"/>
      <c r="U214" s="97"/>
      <c r="V214" s="97"/>
      <c r="W214" s="97"/>
      <c r="X214" s="97"/>
      <c r="Y214" s="106"/>
      <c r="Z214" s="99">
        <v>5</v>
      </c>
      <c r="AA214" s="97"/>
      <c r="AB214" s="97"/>
      <c r="AC214" s="97"/>
      <c r="AD214" s="97">
        <v>45</v>
      </c>
      <c r="AE214" s="97">
        <v>18</v>
      </c>
      <c r="AF214" s="97"/>
      <c r="AG214" s="97"/>
      <c r="AH214" s="106"/>
    </row>
    <row r="215" spans="1:34" ht="13.5" thickBot="1">
      <c r="A215" s="115"/>
      <c r="B215" s="87">
        <v>38499</v>
      </c>
      <c r="C215" s="111" t="s">
        <v>56</v>
      </c>
      <c r="D215" s="99">
        <v>1</v>
      </c>
      <c r="E215" s="97"/>
      <c r="F215" s="97">
        <v>1</v>
      </c>
      <c r="G215" s="97"/>
      <c r="H215" s="98"/>
      <c r="I215" s="143">
        <f t="shared" si="7"/>
        <v>25</v>
      </c>
      <c r="J215" s="144">
        <f t="shared" si="8"/>
        <v>4</v>
      </c>
      <c r="K215" s="97">
        <v>25</v>
      </c>
      <c r="L215" s="97">
        <v>4</v>
      </c>
      <c r="M215" s="97"/>
      <c r="N215" s="97"/>
      <c r="O215" s="97"/>
      <c r="P215" s="97"/>
      <c r="Q215" s="97"/>
      <c r="R215" s="98"/>
      <c r="S215" s="105"/>
      <c r="T215" s="97"/>
      <c r="U215" s="97"/>
      <c r="V215" s="97"/>
      <c r="W215" s="97"/>
      <c r="X215" s="97"/>
      <c r="Y215" s="106"/>
      <c r="Z215" s="99"/>
      <c r="AA215" s="97"/>
      <c r="AB215" s="97"/>
      <c r="AC215" s="97"/>
      <c r="AD215" s="97"/>
      <c r="AE215" s="97"/>
      <c r="AF215" s="97"/>
      <c r="AG215" s="97"/>
      <c r="AH215" s="106"/>
    </row>
    <row r="216" spans="1:34" ht="45.75" thickBot="1">
      <c r="A216" s="115"/>
      <c r="B216" s="154">
        <v>38500</v>
      </c>
      <c r="C216" s="111" t="s">
        <v>58</v>
      </c>
      <c r="D216" s="99">
        <v>1</v>
      </c>
      <c r="E216" s="97">
        <v>1</v>
      </c>
      <c r="F216" s="97">
        <v>1</v>
      </c>
      <c r="G216" s="97"/>
      <c r="H216" s="98"/>
      <c r="I216" s="143">
        <f t="shared" si="7"/>
        <v>55</v>
      </c>
      <c r="J216" s="144">
        <f t="shared" si="8"/>
        <v>9</v>
      </c>
      <c r="K216" s="97">
        <v>18</v>
      </c>
      <c r="L216" s="97">
        <v>3</v>
      </c>
      <c r="M216" s="97"/>
      <c r="N216" s="97"/>
      <c r="O216" s="97"/>
      <c r="P216" s="97"/>
      <c r="Q216" s="97"/>
      <c r="R216" s="98"/>
      <c r="S216" s="105">
        <v>37</v>
      </c>
      <c r="T216" s="97">
        <v>6</v>
      </c>
      <c r="U216" s="97"/>
      <c r="V216" s="97"/>
      <c r="W216" s="97"/>
      <c r="X216" s="97"/>
      <c r="Y216" s="106"/>
      <c r="Z216" s="99"/>
      <c r="AA216" s="97"/>
      <c r="AB216" s="97"/>
      <c r="AC216" s="97"/>
      <c r="AD216" s="97"/>
      <c r="AE216" s="97"/>
      <c r="AF216" s="97"/>
      <c r="AG216" s="97"/>
      <c r="AH216" s="106"/>
    </row>
    <row r="217" spans="1:34" ht="34.5" thickBot="1">
      <c r="A217" s="115"/>
      <c r="B217" s="154">
        <v>38501</v>
      </c>
      <c r="C217" s="111" t="s">
        <v>81</v>
      </c>
      <c r="D217" s="99">
        <v>1</v>
      </c>
      <c r="E217" s="97">
        <v>1</v>
      </c>
      <c r="F217" s="97">
        <v>1</v>
      </c>
      <c r="G217" s="97"/>
      <c r="H217" s="98"/>
      <c r="I217" s="143">
        <f t="shared" si="7"/>
        <v>92</v>
      </c>
      <c r="J217" s="144">
        <f t="shared" si="8"/>
        <v>14</v>
      </c>
      <c r="K217" s="97">
        <v>18</v>
      </c>
      <c r="L217" s="97">
        <v>3</v>
      </c>
      <c r="M217" s="97"/>
      <c r="N217" s="97"/>
      <c r="O217" s="97"/>
      <c r="P217" s="97"/>
      <c r="Q217" s="97"/>
      <c r="R217" s="98"/>
      <c r="S217" s="105">
        <v>74</v>
      </c>
      <c r="T217" s="97">
        <v>11</v>
      </c>
      <c r="U217" s="97"/>
      <c r="V217" s="97"/>
      <c r="W217" s="97"/>
      <c r="X217" s="97"/>
      <c r="Y217" s="106"/>
      <c r="Z217" s="99"/>
      <c r="AA217" s="97"/>
      <c r="AB217" s="97"/>
      <c r="AC217" s="97"/>
      <c r="AD217" s="97"/>
      <c r="AE217" s="97"/>
      <c r="AF217" s="97"/>
      <c r="AG217" s="97"/>
      <c r="AH217" s="106"/>
    </row>
    <row r="218" spans="1:34" ht="45.75" thickBot="1">
      <c r="A218" s="115"/>
      <c r="B218" s="87">
        <v>38502</v>
      </c>
      <c r="C218" s="111" t="s">
        <v>57</v>
      </c>
      <c r="D218" s="99">
        <v>1</v>
      </c>
      <c r="E218" s="97"/>
      <c r="F218" s="97">
        <v>1</v>
      </c>
      <c r="G218" s="97">
        <v>1</v>
      </c>
      <c r="H218" s="98"/>
      <c r="I218" s="143">
        <f t="shared" si="7"/>
        <v>25</v>
      </c>
      <c r="J218" s="144">
        <f t="shared" si="8"/>
        <v>4</v>
      </c>
      <c r="K218" s="97">
        <v>25</v>
      </c>
      <c r="L218" s="97">
        <v>4</v>
      </c>
      <c r="M218" s="97"/>
      <c r="N218" s="97"/>
      <c r="O218" s="97"/>
      <c r="P218" s="97"/>
      <c r="Q218" s="97"/>
      <c r="R218" s="98"/>
      <c r="S218" s="105"/>
      <c r="T218" s="97"/>
      <c r="U218" s="97"/>
      <c r="V218" s="97"/>
      <c r="W218" s="97"/>
      <c r="X218" s="97"/>
      <c r="Y218" s="106"/>
      <c r="Z218" s="99"/>
      <c r="AA218" s="97"/>
      <c r="AB218" s="97"/>
      <c r="AC218" s="97"/>
      <c r="AD218" s="97"/>
      <c r="AE218" s="97"/>
      <c r="AF218" s="97"/>
      <c r="AG218" s="97"/>
      <c r="AH218" s="106"/>
    </row>
    <row r="219" spans="1:34" ht="23.25" thickBot="1">
      <c r="A219" s="115"/>
      <c r="B219" s="87">
        <v>38503</v>
      </c>
      <c r="C219" s="111" t="s">
        <v>59</v>
      </c>
      <c r="D219" s="99"/>
      <c r="E219" s="97"/>
      <c r="F219" s="97"/>
      <c r="G219" s="97">
        <v>1</v>
      </c>
      <c r="H219" s="98"/>
      <c r="I219" s="143">
        <f t="shared" si="7"/>
        <v>0</v>
      </c>
      <c r="J219" s="144">
        <f t="shared" si="8"/>
        <v>0</v>
      </c>
      <c r="K219" s="97"/>
      <c r="L219" s="97"/>
      <c r="M219" s="97"/>
      <c r="N219" s="97"/>
      <c r="O219" s="97"/>
      <c r="P219" s="97"/>
      <c r="Q219" s="97"/>
      <c r="R219" s="98"/>
      <c r="S219" s="105"/>
      <c r="T219" s="97"/>
      <c r="U219" s="97"/>
      <c r="V219" s="97"/>
      <c r="W219" s="97"/>
      <c r="X219" s="97"/>
      <c r="Y219" s="106"/>
      <c r="Z219" s="99"/>
      <c r="AA219" s="97"/>
      <c r="AB219" s="97"/>
      <c r="AC219" s="97"/>
      <c r="AD219" s="97"/>
      <c r="AE219" s="97"/>
      <c r="AF219" s="97"/>
      <c r="AG219" s="97"/>
      <c r="AH219" s="106"/>
    </row>
    <row r="220" spans="1:34" ht="23.25" thickBot="1">
      <c r="A220" s="115"/>
      <c r="B220" s="87">
        <v>38504</v>
      </c>
      <c r="C220" s="111" t="s">
        <v>63</v>
      </c>
      <c r="D220" s="99">
        <v>1</v>
      </c>
      <c r="E220" s="97"/>
      <c r="F220" s="97">
        <v>1</v>
      </c>
      <c r="G220" s="97"/>
      <c r="H220" s="98"/>
      <c r="I220" s="143">
        <f t="shared" si="7"/>
        <v>49</v>
      </c>
      <c r="J220" s="144">
        <f t="shared" si="8"/>
        <v>8</v>
      </c>
      <c r="K220" s="97">
        <v>40</v>
      </c>
      <c r="L220" s="97">
        <v>6</v>
      </c>
      <c r="M220" s="97"/>
      <c r="N220" s="97"/>
      <c r="O220" s="97">
        <v>9</v>
      </c>
      <c r="P220" s="97">
        <v>2</v>
      </c>
      <c r="Q220" s="97"/>
      <c r="R220" s="98"/>
      <c r="S220" s="105"/>
      <c r="T220" s="97"/>
      <c r="U220" s="97"/>
      <c r="V220" s="97"/>
      <c r="W220" s="97"/>
      <c r="X220" s="97"/>
      <c r="Y220" s="106"/>
      <c r="Z220" s="99"/>
      <c r="AA220" s="97"/>
      <c r="AB220" s="97"/>
      <c r="AC220" s="97"/>
      <c r="AD220" s="97"/>
      <c r="AE220" s="97"/>
      <c r="AF220" s="97"/>
      <c r="AG220" s="97"/>
      <c r="AH220" s="106"/>
    </row>
    <row r="221" spans="1:34" ht="13.5" thickBot="1">
      <c r="A221" s="115"/>
      <c r="B221" s="87">
        <v>38505</v>
      </c>
      <c r="C221" s="111" t="s">
        <v>442</v>
      </c>
      <c r="D221" s="99"/>
      <c r="E221" s="97"/>
      <c r="F221" s="97"/>
      <c r="G221" s="97"/>
      <c r="H221" s="98"/>
      <c r="I221" s="143">
        <f t="shared" si="7"/>
        <v>0</v>
      </c>
      <c r="J221" s="144">
        <f t="shared" si="8"/>
        <v>0</v>
      </c>
      <c r="K221" s="97"/>
      <c r="L221" s="97"/>
      <c r="M221" s="97"/>
      <c r="N221" s="97"/>
      <c r="O221" s="97"/>
      <c r="P221" s="97"/>
      <c r="Q221" s="97"/>
      <c r="R221" s="98"/>
      <c r="S221" s="105"/>
      <c r="T221" s="97"/>
      <c r="U221" s="97"/>
      <c r="V221" s="97"/>
      <c r="W221" s="97"/>
      <c r="X221" s="97"/>
      <c r="Y221" s="106"/>
      <c r="Z221" s="99"/>
      <c r="AA221" s="97"/>
      <c r="AB221" s="97"/>
      <c r="AC221" s="97"/>
      <c r="AD221" s="97"/>
      <c r="AE221" s="97"/>
      <c r="AF221" s="97"/>
      <c r="AG221" s="97"/>
      <c r="AH221" s="106"/>
    </row>
    <row r="222" spans="1:34" ht="34.5" thickBot="1">
      <c r="A222" s="115"/>
      <c r="B222" s="87">
        <v>38506</v>
      </c>
      <c r="C222" s="111" t="s">
        <v>62</v>
      </c>
      <c r="D222" s="99">
        <v>1</v>
      </c>
      <c r="E222" s="97"/>
      <c r="F222" s="97">
        <v>1</v>
      </c>
      <c r="G222" s="97"/>
      <c r="H222" s="98"/>
      <c r="I222" s="143">
        <f t="shared" si="7"/>
        <v>65</v>
      </c>
      <c r="J222" s="144">
        <f t="shared" si="8"/>
        <v>13</v>
      </c>
      <c r="K222" s="97">
        <v>35</v>
      </c>
      <c r="L222" s="97">
        <v>6</v>
      </c>
      <c r="M222" s="97">
        <v>15</v>
      </c>
      <c r="N222" s="97">
        <v>3</v>
      </c>
      <c r="O222" s="97">
        <v>15</v>
      </c>
      <c r="P222" s="97">
        <v>4</v>
      </c>
      <c r="Q222" s="97"/>
      <c r="R222" s="98"/>
      <c r="S222" s="105"/>
      <c r="T222" s="97"/>
      <c r="U222" s="97"/>
      <c r="V222" s="97"/>
      <c r="W222" s="97"/>
      <c r="X222" s="97"/>
      <c r="Y222" s="106"/>
      <c r="Z222" s="99"/>
      <c r="AA222" s="97"/>
      <c r="AB222" s="97"/>
      <c r="AC222" s="97"/>
      <c r="AD222" s="97"/>
      <c r="AE222" s="97"/>
      <c r="AF222" s="97"/>
      <c r="AG222" s="97"/>
      <c r="AH222" s="106"/>
    </row>
    <row r="223" spans="1:34" ht="34.5" thickBot="1">
      <c r="A223" s="115"/>
      <c r="B223" s="154">
        <v>38507</v>
      </c>
      <c r="C223" s="111" t="s">
        <v>65</v>
      </c>
      <c r="D223" s="99">
        <v>1</v>
      </c>
      <c r="E223" s="97"/>
      <c r="F223" s="97">
        <v>1</v>
      </c>
      <c r="G223" s="97"/>
      <c r="H223" s="98"/>
      <c r="I223" s="143">
        <f t="shared" si="7"/>
        <v>80</v>
      </c>
      <c r="J223" s="144">
        <f t="shared" si="8"/>
        <v>13</v>
      </c>
      <c r="K223" s="97">
        <v>80</v>
      </c>
      <c r="L223" s="97">
        <v>13</v>
      </c>
      <c r="M223" s="97"/>
      <c r="N223" s="97"/>
      <c r="O223" s="97"/>
      <c r="P223" s="97"/>
      <c r="Q223" s="97"/>
      <c r="R223" s="98"/>
      <c r="S223" s="105"/>
      <c r="T223" s="97"/>
      <c r="U223" s="97"/>
      <c r="V223" s="97"/>
      <c r="W223" s="97"/>
      <c r="X223" s="97"/>
      <c r="Y223" s="106"/>
      <c r="Z223" s="99"/>
      <c r="AA223" s="97"/>
      <c r="AB223" s="97"/>
      <c r="AC223" s="97"/>
      <c r="AD223" s="97"/>
      <c r="AE223" s="97"/>
      <c r="AF223" s="97"/>
      <c r="AG223" s="97"/>
      <c r="AH223" s="106"/>
    </row>
    <row r="224" spans="1:34" ht="13.5" thickBot="1">
      <c r="A224" s="115"/>
      <c r="B224" s="154">
        <v>38508</v>
      </c>
      <c r="C224" s="111" t="s">
        <v>60</v>
      </c>
      <c r="D224" s="99">
        <v>1</v>
      </c>
      <c r="E224" s="97"/>
      <c r="F224" s="97">
        <v>1</v>
      </c>
      <c r="G224" s="97"/>
      <c r="H224" s="98"/>
      <c r="I224" s="143">
        <f t="shared" si="7"/>
        <v>40</v>
      </c>
      <c r="J224" s="144">
        <f t="shared" si="8"/>
        <v>4</v>
      </c>
      <c r="K224" s="97">
        <v>25</v>
      </c>
      <c r="L224" s="97">
        <v>4</v>
      </c>
      <c r="M224" s="97"/>
      <c r="N224" s="97"/>
      <c r="O224" s="97"/>
      <c r="P224" s="97"/>
      <c r="Q224" s="97"/>
      <c r="R224" s="98"/>
      <c r="S224" s="105"/>
      <c r="T224" s="97"/>
      <c r="U224" s="97"/>
      <c r="V224" s="97"/>
      <c r="W224" s="97"/>
      <c r="X224" s="97"/>
      <c r="Y224" s="106"/>
      <c r="Z224" s="99">
        <v>15</v>
      </c>
      <c r="AA224" s="97"/>
      <c r="AB224" s="97"/>
      <c r="AC224" s="97"/>
      <c r="AD224" s="97"/>
      <c r="AE224" s="97"/>
      <c r="AF224" s="97"/>
      <c r="AG224" s="97"/>
      <c r="AH224" s="106"/>
    </row>
    <row r="225" spans="1:34" ht="13.5" thickBot="1">
      <c r="A225" s="115"/>
      <c r="B225" s="87">
        <v>38509</v>
      </c>
      <c r="C225" s="111" t="s">
        <v>64</v>
      </c>
      <c r="D225" s="99">
        <v>1</v>
      </c>
      <c r="E225" s="97"/>
      <c r="F225" s="97">
        <v>1</v>
      </c>
      <c r="G225" s="97"/>
      <c r="H225" s="98"/>
      <c r="I225" s="143">
        <f t="shared" si="7"/>
        <v>90</v>
      </c>
      <c r="J225" s="144">
        <f t="shared" si="8"/>
        <v>0</v>
      </c>
      <c r="K225" s="97"/>
      <c r="L225" s="97"/>
      <c r="M225" s="97"/>
      <c r="N225" s="97"/>
      <c r="O225" s="97"/>
      <c r="P225" s="97"/>
      <c r="Q225" s="97"/>
      <c r="R225" s="98"/>
      <c r="S225" s="105"/>
      <c r="T225" s="97"/>
      <c r="U225" s="97"/>
      <c r="V225" s="97"/>
      <c r="W225" s="97"/>
      <c r="X225" s="97"/>
      <c r="Y225" s="106"/>
      <c r="Z225" s="99"/>
      <c r="AA225" s="97"/>
      <c r="AB225" s="97"/>
      <c r="AC225" s="97"/>
      <c r="AD225" s="97"/>
      <c r="AE225" s="97"/>
      <c r="AF225" s="97"/>
      <c r="AG225" s="97"/>
      <c r="AH225" s="106">
        <v>1.5</v>
      </c>
    </row>
    <row r="226" spans="1:34" ht="23.25" thickBot="1">
      <c r="A226" s="115"/>
      <c r="B226" s="87">
        <v>38510</v>
      </c>
      <c r="C226" s="111" t="s">
        <v>67</v>
      </c>
      <c r="D226" s="99">
        <v>1</v>
      </c>
      <c r="E226" s="97"/>
      <c r="F226" s="97">
        <v>1</v>
      </c>
      <c r="G226" s="97"/>
      <c r="H226" s="98"/>
      <c r="I226" s="143">
        <f t="shared" si="7"/>
        <v>43</v>
      </c>
      <c r="J226" s="144">
        <f t="shared" si="8"/>
        <v>8</v>
      </c>
      <c r="K226" s="97">
        <v>30</v>
      </c>
      <c r="L226" s="97">
        <v>5</v>
      </c>
      <c r="M226" s="97"/>
      <c r="N226" s="97"/>
      <c r="O226" s="97">
        <v>8</v>
      </c>
      <c r="P226" s="97">
        <v>3</v>
      </c>
      <c r="Q226" s="97"/>
      <c r="R226" s="98"/>
      <c r="S226" s="105"/>
      <c r="T226" s="97"/>
      <c r="U226" s="97"/>
      <c r="V226" s="97"/>
      <c r="W226" s="97"/>
      <c r="X226" s="97"/>
      <c r="Y226" s="106"/>
      <c r="Z226" s="99"/>
      <c r="AA226" s="97">
        <v>5</v>
      </c>
      <c r="AB226" s="97"/>
      <c r="AC226" s="97"/>
      <c r="AD226" s="97"/>
      <c r="AE226" s="97"/>
      <c r="AF226" s="97"/>
      <c r="AG226" s="97"/>
      <c r="AH226" s="106"/>
    </row>
    <row r="227" spans="1:34" ht="13.5" thickBot="1">
      <c r="A227" s="115"/>
      <c r="B227" s="87">
        <v>38511</v>
      </c>
      <c r="C227" s="111" t="s">
        <v>66</v>
      </c>
      <c r="D227" s="99"/>
      <c r="E227" s="97"/>
      <c r="F227" s="97"/>
      <c r="G227" s="97"/>
      <c r="H227" s="98"/>
      <c r="I227" s="143">
        <f t="shared" si="7"/>
        <v>0</v>
      </c>
      <c r="J227" s="144">
        <f t="shared" si="8"/>
        <v>0</v>
      </c>
      <c r="K227" s="97"/>
      <c r="L227" s="97"/>
      <c r="M227" s="97"/>
      <c r="N227" s="97"/>
      <c r="O227" s="97"/>
      <c r="P227" s="97"/>
      <c r="Q227" s="97"/>
      <c r="R227" s="98"/>
      <c r="S227" s="105"/>
      <c r="T227" s="97"/>
      <c r="U227" s="97"/>
      <c r="V227" s="97"/>
      <c r="W227" s="97"/>
      <c r="X227" s="97"/>
      <c r="Y227" s="106"/>
      <c r="Z227" s="99"/>
      <c r="AA227" s="97"/>
      <c r="AB227" s="97"/>
      <c r="AC227" s="97"/>
      <c r="AD227" s="97"/>
      <c r="AE227" s="97"/>
      <c r="AF227" s="97"/>
      <c r="AG227" s="97"/>
      <c r="AH227" s="106"/>
    </row>
    <row r="228" spans="1:34" ht="13.5" thickBot="1">
      <c r="A228" s="115"/>
      <c r="B228" s="87">
        <v>38512</v>
      </c>
      <c r="C228" s="111" t="s">
        <v>442</v>
      </c>
      <c r="D228" s="99"/>
      <c r="E228" s="97"/>
      <c r="F228" s="97"/>
      <c r="G228" s="97"/>
      <c r="H228" s="98"/>
      <c r="I228" s="143">
        <f t="shared" si="7"/>
        <v>0</v>
      </c>
      <c r="J228" s="144">
        <f t="shared" si="8"/>
        <v>0</v>
      </c>
      <c r="K228" s="97"/>
      <c r="L228" s="97"/>
      <c r="M228" s="97"/>
      <c r="N228" s="97"/>
      <c r="O228" s="97"/>
      <c r="P228" s="97"/>
      <c r="Q228" s="97"/>
      <c r="R228" s="98"/>
      <c r="S228" s="105"/>
      <c r="T228" s="97"/>
      <c r="U228" s="97"/>
      <c r="V228" s="97"/>
      <c r="W228" s="97"/>
      <c r="X228" s="97"/>
      <c r="Y228" s="106"/>
      <c r="Z228" s="99"/>
      <c r="AA228" s="97"/>
      <c r="AB228" s="97"/>
      <c r="AC228" s="97"/>
      <c r="AD228" s="97"/>
      <c r="AE228" s="97"/>
      <c r="AF228" s="97"/>
      <c r="AG228" s="97"/>
      <c r="AH228" s="106"/>
    </row>
    <row r="229" spans="1:34" ht="23.25" thickBot="1">
      <c r="A229" s="115"/>
      <c r="B229" s="87">
        <v>38513</v>
      </c>
      <c r="C229" s="111" t="s">
        <v>68</v>
      </c>
      <c r="D229" s="99">
        <v>1</v>
      </c>
      <c r="E229" s="97"/>
      <c r="F229" s="97">
        <v>1</v>
      </c>
      <c r="G229" s="97"/>
      <c r="H229" s="98"/>
      <c r="I229" s="143">
        <f t="shared" si="7"/>
        <v>25</v>
      </c>
      <c r="J229" s="144">
        <f t="shared" si="8"/>
        <v>4</v>
      </c>
      <c r="K229" s="97">
        <v>25</v>
      </c>
      <c r="L229" s="97">
        <v>4</v>
      </c>
      <c r="M229" s="97"/>
      <c r="N229" s="97"/>
      <c r="O229" s="97"/>
      <c r="P229" s="97"/>
      <c r="Q229" s="97"/>
      <c r="R229" s="98"/>
      <c r="S229" s="105"/>
      <c r="T229" s="97"/>
      <c r="U229" s="97"/>
      <c r="V229" s="97"/>
      <c r="W229" s="97"/>
      <c r="X229" s="97"/>
      <c r="Y229" s="106"/>
      <c r="Z229" s="99"/>
      <c r="AA229" s="97"/>
      <c r="AB229" s="97"/>
      <c r="AC229" s="97"/>
      <c r="AD229" s="97"/>
      <c r="AE229" s="97"/>
      <c r="AF229" s="97"/>
      <c r="AG229" s="97"/>
      <c r="AH229" s="106"/>
    </row>
    <row r="230" spans="1:34" ht="45.75" thickBot="1">
      <c r="A230" s="115"/>
      <c r="B230" s="154">
        <v>38514</v>
      </c>
      <c r="C230" s="111" t="s">
        <v>89</v>
      </c>
      <c r="D230" s="99">
        <v>1</v>
      </c>
      <c r="E230" s="97">
        <v>1</v>
      </c>
      <c r="F230" s="97">
        <v>1</v>
      </c>
      <c r="G230" s="97"/>
      <c r="H230" s="98"/>
      <c r="I230" s="143">
        <f t="shared" si="7"/>
        <v>75</v>
      </c>
      <c r="J230" s="144">
        <f t="shared" si="8"/>
        <v>11</v>
      </c>
      <c r="K230" s="97">
        <v>25</v>
      </c>
      <c r="L230" s="97">
        <v>4</v>
      </c>
      <c r="M230" s="97"/>
      <c r="N230" s="97"/>
      <c r="O230" s="97"/>
      <c r="P230" s="97"/>
      <c r="Q230" s="97"/>
      <c r="R230" s="98"/>
      <c r="S230" s="105">
        <v>50</v>
      </c>
      <c r="T230" s="97">
        <v>7</v>
      </c>
      <c r="U230" s="97"/>
      <c r="V230" s="97"/>
      <c r="W230" s="97"/>
      <c r="X230" s="97"/>
      <c r="Y230" s="106"/>
      <c r="Z230" s="99"/>
      <c r="AA230" s="97"/>
      <c r="AB230" s="97"/>
      <c r="AC230" s="97"/>
      <c r="AD230" s="97"/>
      <c r="AE230" s="97"/>
      <c r="AF230" s="97"/>
      <c r="AG230" s="97"/>
      <c r="AH230" s="106"/>
    </row>
    <row r="231" spans="1:34" ht="45.75" thickBot="1">
      <c r="A231" s="115"/>
      <c r="B231" s="154">
        <v>38515</v>
      </c>
      <c r="C231" s="111" t="s">
        <v>87</v>
      </c>
      <c r="D231" s="99">
        <v>1</v>
      </c>
      <c r="E231" s="97">
        <v>1</v>
      </c>
      <c r="F231" s="97">
        <v>1</v>
      </c>
      <c r="G231" s="97"/>
      <c r="H231" s="98"/>
      <c r="I231" s="143">
        <f t="shared" si="7"/>
        <v>119</v>
      </c>
      <c r="J231" s="144">
        <f t="shared" si="8"/>
        <v>16</v>
      </c>
      <c r="K231" s="97">
        <v>20</v>
      </c>
      <c r="L231" s="97">
        <v>3</v>
      </c>
      <c r="M231" s="97"/>
      <c r="N231" s="97"/>
      <c r="O231" s="97"/>
      <c r="P231" s="97"/>
      <c r="Q231" s="97"/>
      <c r="R231" s="98"/>
      <c r="S231" s="105">
        <v>99</v>
      </c>
      <c r="T231" s="97">
        <v>13</v>
      </c>
      <c r="U231" s="97"/>
      <c r="V231" s="97"/>
      <c r="W231" s="97"/>
      <c r="X231" s="97"/>
      <c r="Y231" s="106"/>
      <c r="Z231" s="99"/>
      <c r="AA231" s="97"/>
      <c r="AB231" s="97"/>
      <c r="AC231" s="97"/>
      <c r="AD231" s="97"/>
      <c r="AE231" s="97"/>
      <c r="AF231" s="97"/>
      <c r="AG231" s="97"/>
      <c r="AH231" s="106"/>
    </row>
    <row r="232" spans="1:34" ht="34.5" thickBot="1">
      <c r="A232" s="115"/>
      <c r="B232" s="87">
        <v>38516</v>
      </c>
      <c r="C232" s="111" t="s">
        <v>69</v>
      </c>
      <c r="D232" s="99">
        <v>1</v>
      </c>
      <c r="E232" s="97"/>
      <c r="F232" s="97">
        <v>1</v>
      </c>
      <c r="G232" s="97"/>
      <c r="H232" s="98"/>
      <c r="I232" s="143">
        <f t="shared" si="7"/>
        <v>70</v>
      </c>
      <c r="J232" s="144">
        <f t="shared" si="8"/>
        <v>11</v>
      </c>
      <c r="K232" s="97">
        <v>70</v>
      </c>
      <c r="L232" s="97">
        <v>11</v>
      </c>
      <c r="M232" s="97"/>
      <c r="N232" s="97"/>
      <c r="O232" s="97"/>
      <c r="P232" s="97"/>
      <c r="Q232" s="97"/>
      <c r="R232" s="98"/>
      <c r="S232" s="105"/>
      <c r="T232" s="97"/>
      <c r="U232" s="97"/>
      <c r="V232" s="97"/>
      <c r="W232" s="97"/>
      <c r="X232" s="97"/>
      <c r="Y232" s="106"/>
      <c r="Z232" s="99"/>
      <c r="AA232" s="97"/>
      <c r="AB232" s="97"/>
      <c r="AC232" s="97"/>
      <c r="AD232" s="97"/>
      <c r="AE232" s="97"/>
      <c r="AF232" s="97"/>
      <c r="AG232" s="97"/>
      <c r="AH232" s="106"/>
    </row>
    <row r="233" spans="1:34" ht="13.5" thickBot="1">
      <c r="A233" s="115"/>
      <c r="B233" s="87">
        <v>38517</v>
      </c>
      <c r="C233" s="111" t="s">
        <v>70</v>
      </c>
      <c r="D233" s="99">
        <v>1</v>
      </c>
      <c r="E233" s="97"/>
      <c r="F233" s="97">
        <v>1</v>
      </c>
      <c r="G233" s="97"/>
      <c r="H233" s="98"/>
      <c r="I233" s="143">
        <f t="shared" si="7"/>
        <v>80</v>
      </c>
      <c r="J233" s="144">
        <f t="shared" si="8"/>
        <v>0</v>
      </c>
      <c r="K233" s="97"/>
      <c r="L233" s="97"/>
      <c r="M233" s="97"/>
      <c r="N233" s="97"/>
      <c r="O233" s="97"/>
      <c r="P233" s="97"/>
      <c r="Q233" s="97"/>
      <c r="R233" s="98"/>
      <c r="S233" s="105"/>
      <c r="T233" s="97"/>
      <c r="U233" s="97"/>
      <c r="V233" s="97"/>
      <c r="W233" s="97"/>
      <c r="X233" s="97"/>
      <c r="Y233" s="106"/>
      <c r="Z233" s="99"/>
      <c r="AA233" s="97"/>
      <c r="AB233" s="97"/>
      <c r="AC233" s="97"/>
      <c r="AD233" s="97">
        <v>80</v>
      </c>
      <c r="AE233" s="97">
        <v>30</v>
      </c>
      <c r="AF233" s="97"/>
      <c r="AG233" s="97"/>
      <c r="AH233" s="106"/>
    </row>
    <row r="234" spans="1:34" ht="45.75" thickBot="1">
      <c r="A234" s="115"/>
      <c r="B234" s="87">
        <v>38518</v>
      </c>
      <c r="C234" s="111" t="s">
        <v>78</v>
      </c>
      <c r="D234" s="99">
        <v>1</v>
      </c>
      <c r="E234" s="97"/>
      <c r="F234" s="97">
        <v>2</v>
      </c>
      <c r="G234" s="97"/>
      <c r="H234" s="98"/>
      <c r="I234" s="143">
        <f t="shared" si="7"/>
        <v>112</v>
      </c>
      <c r="J234" s="144">
        <f t="shared" si="8"/>
        <v>20</v>
      </c>
      <c r="K234" s="97">
        <v>37</v>
      </c>
      <c r="L234" s="97">
        <v>6</v>
      </c>
      <c r="M234" s="97"/>
      <c r="N234" s="97"/>
      <c r="O234" s="97">
        <v>18</v>
      </c>
      <c r="P234" s="97">
        <v>6</v>
      </c>
      <c r="Q234" s="97"/>
      <c r="R234" s="98"/>
      <c r="S234" s="105"/>
      <c r="T234" s="97"/>
      <c r="U234" s="97">
        <v>57</v>
      </c>
      <c r="V234" s="97">
        <v>8</v>
      </c>
      <c r="W234" s="97"/>
      <c r="X234" s="97"/>
      <c r="Y234" s="106"/>
      <c r="Z234" s="99"/>
      <c r="AA234" s="97"/>
      <c r="AB234" s="97"/>
      <c r="AC234" s="97"/>
      <c r="AD234" s="97"/>
      <c r="AE234" s="97"/>
      <c r="AF234" s="97"/>
      <c r="AG234" s="97"/>
      <c r="AH234" s="106"/>
    </row>
    <row r="235" spans="1:34" ht="13.5" thickBot="1">
      <c r="A235" s="115"/>
      <c r="B235" s="87">
        <v>38519</v>
      </c>
      <c r="C235" s="111" t="s">
        <v>79</v>
      </c>
      <c r="D235" s="99">
        <v>1</v>
      </c>
      <c r="E235" s="97"/>
      <c r="F235" s="97">
        <v>1</v>
      </c>
      <c r="G235" s="97"/>
      <c r="H235" s="98"/>
      <c r="I235" s="143">
        <f t="shared" si="7"/>
        <v>78</v>
      </c>
      <c r="J235" s="144">
        <f t="shared" si="8"/>
        <v>0</v>
      </c>
      <c r="K235" s="97"/>
      <c r="L235" s="97"/>
      <c r="M235" s="97"/>
      <c r="N235" s="97"/>
      <c r="O235" s="97"/>
      <c r="P235" s="97"/>
      <c r="Q235" s="97"/>
      <c r="R235" s="98"/>
      <c r="S235" s="105"/>
      <c r="T235" s="97"/>
      <c r="U235" s="97"/>
      <c r="V235" s="97"/>
      <c r="W235" s="97"/>
      <c r="X235" s="97"/>
      <c r="Y235" s="106"/>
      <c r="Z235" s="99"/>
      <c r="AA235" s="97"/>
      <c r="AB235" s="97"/>
      <c r="AC235" s="97"/>
      <c r="AD235" s="97"/>
      <c r="AE235" s="97"/>
      <c r="AF235" s="97"/>
      <c r="AG235" s="97"/>
      <c r="AH235" s="106">
        <v>1.3</v>
      </c>
    </row>
    <row r="236" spans="1:34" ht="23.25" thickBot="1">
      <c r="A236" s="115"/>
      <c r="B236" s="87">
        <v>38520</v>
      </c>
      <c r="C236" s="111" t="s">
        <v>80</v>
      </c>
      <c r="D236" s="99">
        <v>1</v>
      </c>
      <c r="E236" s="97"/>
      <c r="F236" s="97">
        <v>1</v>
      </c>
      <c r="G236" s="97"/>
      <c r="H236" s="98"/>
      <c r="I236" s="143">
        <f t="shared" si="7"/>
        <v>30</v>
      </c>
      <c r="J236" s="144">
        <f t="shared" si="8"/>
        <v>4</v>
      </c>
      <c r="K236" s="97"/>
      <c r="L236" s="97"/>
      <c r="M236" s="97"/>
      <c r="N236" s="97"/>
      <c r="O236" s="97"/>
      <c r="P236" s="97"/>
      <c r="Q236" s="97"/>
      <c r="R236" s="98"/>
      <c r="S236" s="105"/>
      <c r="T236" s="97"/>
      <c r="U236" s="97"/>
      <c r="V236" s="97"/>
      <c r="W236" s="97">
        <v>30</v>
      </c>
      <c r="X236" s="97">
        <v>4</v>
      </c>
      <c r="Y236" s="106"/>
      <c r="Z236" s="99"/>
      <c r="AA236" s="97"/>
      <c r="AB236" s="97"/>
      <c r="AC236" s="97"/>
      <c r="AD236" s="97"/>
      <c r="AE236" s="97"/>
      <c r="AF236" s="97"/>
      <c r="AG236" s="97"/>
      <c r="AH236" s="106"/>
    </row>
    <row r="237" spans="1:34" ht="34.5" thickBot="1">
      <c r="A237" s="115"/>
      <c r="B237" s="154">
        <v>38521</v>
      </c>
      <c r="C237" s="111" t="s">
        <v>86</v>
      </c>
      <c r="D237" s="99">
        <v>1</v>
      </c>
      <c r="E237" s="97">
        <v>1</v>
      </c>
      <c r="F237" s="97">
        <v>1</v>
      </c>
      <c r="G237" s="97"/>
      <c r="H237" s="98"/>
      <c r="I237" s="143">
        <f t="shared" si="7"/>
        <v>53</v>
      </c>
      <c r="J237" s="144">
        <f t="shared" si="8"/>
        <v>9</v>
      </c>
      <c r="K237" s="97">
        <v>18</v>
      </c>
      <c r="L237" s="97">
        <v>3</v>
      </c>
      <c r="M237" s="97"/>
      <c r="N237" s="97"/>
      <c r="O237" s="97"/>
      <c r="P237" s="97"/>
      <c r="Q237" s="97"/>
      <c r="R237" s="98"/>
      <c r="S237" s="105">
        <v>35</v>
      </c>
      <c r="T237" s="97">
        <v>6</v>
      </c>
      <c r="U237" s="97"/>
      <c r="V237" s="97"/>
      <c r="W237" s="97"/>
      <c r="X237" s="97"/>
      <c r="Y237" s="106"/>
      <c r="Z237" s="99"/>
      <c r="AA237" s="97"/>
      <c r="AB237" s="97"/>
      <c r="AC237" s="97"/>
      <c r="AD237" s="97"/>
      <c r="AE237" s="97"/>
      <c r="AF237" s="97"/>
      <c r="AG237" s="97"/>
      <c r="AH237" s="106"/>
    </row>
    <row r="238" spans="1:34" ht="23.25" thickBot="1">
      <c r="A238" s="115"/>
      <c r="B238" s="154">
        <v>38522</v>
      </c>
      <c r="C238" s="111" t="s">
        <v>82</v>
      </c>
      <c r="D238" s="99">
        <v>1</v>
      </c>
      <c r="E238" s="97"/>
      <c r="F238" s="97">
        <v>1</v>
      </c>
      <c r="G238" s="97"/>
      <c r="H238" s="98"/>
      <c r="I238" s="143">
        <f t="shared" si="7"/>
        <v>60</v>
      </c>
      <c r="J238" s="144">
        <f t="shared" si="8"/>
        <v>9</v>
      </c>
      <c r="K238" s="97"/>
      <c r="L238" s="97"/>
      <c r="M238" s="97"/>
      <c r="N238" s="97"/>
      <c r="O238" s="97"/>
      <c r="P238" s="97"/>
      <c r="Q238" s="97"/>
      <c r="R238" s="98"/>
      <c r="S238" s="105"/>
      <c r="T238" s="97"/>
      <c r="U238" s="97"/>
      <c r="V238" s="97"/>
      <c r="W238" s="97">
        <v>60</v>
      </c>
      <c r="X238" s="97">
        <v>9</v>
      </c>
      <c r="Y238" s="106"/>
      <c r="Z238" s="99"/>
      <c r="AA238" s="97"/>
      <c r="AB238" s="97"/>
      <c r="AC238" s="97"/>
      <c r="AD238" s="97"/>
      <c r="AE238" s="97"/>
      <c r="AF238" s="97"/>
      <c r="AG238" s="97"/>
      <c r="AH238" s="106"/>
    </row>
    <row r="239" spans="1:34" ht="23.25" thickBot="1">
      <c r="A239" s="115"/>
      <c r="B239" s="87">
        <v>38523</v>
      </c>
      <c r="C239" s="111" t="s">
        <v>88</v>
      </c>
      <c r="D239" s="99">
        <v>1</v>
      </c>
      <c r="E239" s="97"/>
      <c r="F239" s="97">
        <v>1</v>
      </c>
      <c r="G239" s="97"/>
      <c r="H239" s="98"/>
      <c r="I239" s="143">
        <f t="shared" si="7"/>
        <v>60</v>
      </c>
      <c r="J239" s="144">
        <f t="shared" si="8"/>
        <v>8</v>
      </c>
      <c r="K239" s="97">
        <v>45</v>
      </c>
      <c r="L239" s="97">
        <v>8</v>
      </c>
      <c r="M239" s="97"/>
      <c r="N239" s="97"/>
      <c r="O239" s="97"/>
      <c r="P239" s="97"/>
      <c r="Q239" s="97"/>
      <c r="R239" s="98"/>
      <c r="S239" s="105"/>
      <c r="T239" s="97"/>
      <c r="U239" s="97"/>
      <c r="V239" s="97"/>
      <c r="W239" s="97"/>
      <c r="X239" s="97"/>
      <c r="Y239" s="106"/>
      <c r="Z239" s="99"/>
      <c r="AA239" s="97">
        <v>15</v>
      </c>
      <c r="AB239" s="97"/>
      <c r="AC239" s="97"/>
      <c r="AD239" s="97"/>
      <c r="AE239" s="97"/>
      <c r="AF239" s="97"/>
      <c r="AG239" s="97"/>
      <c r="AH239" s="106"/>
    </row>
    <row r="240" spans="1:34" ht="57" thickBot="1">
      <c r="A240" s="115"/>
      <c r="B240" s="87">
        <v>38524</v>
      </c>
      <c r="C240" s="111" t="s">
        <v>183</v>
      </c>
      <c r="D240" s="99">
        <v>1</v>
      </c>
      <c r="E240" s="97"/>
      <c r="F240" s="97">
        <v>2</v>
      </c>
      <c r="G240" s="97"/>
      <c r="H240" s="98"/>
      <c r="I240" s="143">
        <f t="shared" si="7"/>
        <v>190</v>
      </c>
      <c r="J240" s="144">
        <f t="shared" si="8"/>
        <v>8</v>
      </c>
      <c r="K240" s="97"/>
      <c r="L240" s="97"/>
      <c r="M240" s="97"/>
      <c r="N240" s="97"/>
      <c r="O240" s="97"/>
      <c r="P240" s="97"/>
      <c r="Q240" s="97"/>
      <c r="R240" s="98"/>
      <c r="S240" s="105"/>
      <c r="T240" s="97"/>
      <c r="U240" s="97"/>
      <c r="V240" s="97"/>
      <c r="W240" s="97">
        <v>60</v>
      </c>
      <c r="X240" s="97">
        <v>8</v>
      </c>
      <c r="Y240" s="106"/>
      <c r="Z240" s="99"/>
      <c r="AA240" s="97"/>
      <c r="AB240" s="97"/>
      <c r="AC240" s="97"/>
      <c r="AD240" s="97">
        <v>130</v>
      </c>
      <c r="AE240" s="97">
        <v>50</v>
      </c>
      <c r="AF240" s="97"/>
      <c r="AG240" s="97"/>
      <c r="AH240" s="106"/>
    </row>
    <row r="241" spans="1:34" ht="13.5" thickBot="1">
      <c r="A241" s="115"/>
      <c r="B241" s="87">
        <v>38525</v>
      </c>
      <c r="C241" s="111" t="s">
        <v>442</v>
      </c>
      <c r="D241" s="99"/>
      <c r="E241" s="97"/>
      <c r="F241" s="97"/>
      <c r="G241" s="97"/>
      <c r="H241" s="98"/>
      <c r="I241" s="143">
        <f t="shared" si="7"/>
        <v>0</v>
      </c>
      <c r="J241" s="144">
        <f t="shared" si="8"/>
        <v>0</v>
      </c>
      <c r="K241" s="97"/>
      <c r="L241" s="97"/>
      <c r="M241" s="97"/>
      <c r="N241" s="97"/>
      <c r="O241" s="97"/>
      <c r="P241" s="97"/>
      <c r="Q241" s="97"/>
      <c r="R241" s="98"/>
      <c r="S241" s="105"/>
      <c r="T241" s="97"/>
      <c r="U241" s="97"/>
      <c r="V241" s="97"/>
      <c r="W241" s="97"/>
      <c r="X241" s="97"/>
      <c r="Y241" s="106"/>
      <c r="Z241" s="99"/>
      <c r="AA241" s="97"/>
      <c r="AB241" s="97"/>
      <c r="AC241" s="97"/>
      <c r="AD241" s="97"/>
      <c r="AE241" s="97"/>
      <c r="AF241" s="97"/>
      <c r="AG241" s="97"/>
      <c r="AH241" s="106"/>
    </row>
    <row r="242" spans="1:34" ht="57" thickBot="1">
      <c r="A242" s="115"/>
      <c r="B242" s="87">
        <v>38526</v>
      </c>
      <c r="C242" s="111" t="s">
        <v>41</v>
      </c>
      <c r="D242" s="99">
        <v>1</v>
      </c>
      <c r="E242" s="97"/>
      <c r="F242" s="97">
        <v>2</v>
      </c>
      <c r="G242" s="97"/>
      <c r="H242" s="98"/>
      <c r="I242" s="143">
        <f t="shared" si="7"/>
        <v>190</v>
      </c>
      <c r="J242" s="144">
        <f t="shared" si="8"/>
        <v>11</v>
      </c>
      <c r="K242" s="97">
        <v>50</v>
      </c>
      <c r="L242" s="97">
        <v>8</v>
      </c>
      <c r="M242" s="97"/>
      <c r="N242" s="97"/>
      <c r="O242" s="97">
        <v>38</v>
      </c>
      <c r="P242" s="97">
        <v>3</v>
      </c>
      <c r="Q242" s="97"/>
      <c r="R242" s="98"/>
      <c r="S242" s="105"/>
      <c r="T242" s="97"/>
      <c r="U242" s="97"/>
      <c r="V242" s="97"/>
      <c r="W242" s="97"/>
      <c r="X242" s="97"/>
      <c r="Y242" s="106"/>
      <c r="Z242" s="99"/>
      <c r="AA242" s="97"/>
      <c r="AB242" s="97"/>
      <c r="AC242" s="97"/>
      <c r="AD242" s="97"/>
      <c r="AE242" s="97"/>
      <c r="AF242" s="97"/>
      <c r="AG242" s="97"/>
      <c r="AH242" s="106">
        <v>1.7</v>
      </c>
    </row>
    <row r="243" spans="1:34" ht="13.5" thickBot="1">
      <c r="A243" s="115"/>
      <c r="B243" s="87">
        <v>38527</v>
      </c>
      <c r="C243" s="111" t="s">
        <v>83</v>
      </c>
      <c r="D243" s="99">
        <v>1</v>
      </c>
      <c r="E243" s="97"/>
      <c r="F243" s="97">
        <v>1</v>
      </c>
      <c r="G243" s="97"/>
      <c r="H243" s="98"/>
      <c r="I243" s="143">
        <f t="shared" si="7"/>
        <v>105</v>
      </c>
      <c r="J243" s="144">
        <f t="shared" si="8"/>
        <v>17</v>
      </c>
      <c r="K243" s="97">
        <v>105</v>
      </c>
      <c r="L243" s="97">
        <v>17</v>
      </c>
      <c r="M243" s="97"/>
      <c r="N243" s="97"/>
      <c r="O243" s="97"/>
      <c r="P243" s="97"/>
      <c r="Q243" s="97"/>
      <c r="R243" s="98"/>
      <c r="S243" s="105"/>
      <c r="T243" s="97"/>
      <c r="U243" s="97"/>
      <c r="V243" s="97"/>
      <c r="W243" s="97"/>
      <c r="X243" s="97"/>
      <c r="Y243" s="106"/>
      <c r="Z243" s="99"/>
      <c r="AA243" s="97"/>
      <c r="AB243" s="97"/>
      <c r="AC243" s="97"/>
      <c r="AD243" s="97"/>
      <c r="AE243" s="97"/>
      <c r="AF243" s="97"/>
      <c r="AG243" s="97"/>
      <c r="AH243" s="106"/>
    </row>
    <row r="244" spans="1:34" ht="23.25" thickBot="1">
      <c r="A244" s="115"/>
      <c r="B244" s="154">
        <v>38528</v>
      </c>
      <c r="C244" s="111" t="s">
        <v>84</v>
      </c>
      <c r="D244" s="99">
        <v>1</v>
      </c>
      <c r="E244" s="97"/>
      <c r="F244" s="97">
        <v>1</v>
      </c>
      <c r="G244" s="97"/>
      <c r="H244" s="98"/>
      <c r="I244" s="143">
        <f t="shared" si="7"/>
        <v>135</v>
      </c>
      <c r="J244" s="144">
        <f t="shared" si="8"/>
        <v>0</v>
      </c>
      <c r="K244" s="97"/>
      <c r="L244" s="97"/>
      <c r="M244" s="97"/>
      <c r="N244" s="97"/>
      <c r="O244" s="97"/>
      <c r="P244" s="97"/>
      <c r="Q244" s="97"/>
      <c r="R244" s="98"/>
      <c r="S244" s="105"/>
      <c r="T244" s="97"/>
      <c r="U244" s="97"/>
      <c r="V244" s="97"/>
      <c r="W244" s="97"/>
      <c r="X244" s="97"/>
      <c r="Y244" s="106"/>
      <c r="Z244" s="99"/>
      <c r="AA244" s="97"/>
      <c r="AB244" s="97"/>
      <c r="AC244" s="97"/>
      <c r="AD244" s="97">
        <v>135</v>
      </c>
      <c r="AE244" s="97">
        <v>55</v>
      </c>
      <c r="AF244" s="97"/>
      <c r="AG244" s="97"/>
      <c r="AH244" s="106"/>
    </row>
    <row r="245" spans="1:34" ht="23.25" thickBot="1">
      <c r="A245" s="115"/>
      <c r="B245" s="154">
        <v>38529</v>
      </c>
      <c r="C245" s="111" t="s">
        <v>85</v>
      </c>
      <c r="D245" s="99">
        <v>1</v>
      </c>
      <c r="E245" s="97"/>
      <c r="F245" s="97">
        <v>1</v>
      </c>
      <c r="G245" s="97"/>
      <c r="H245" s="98"/>
      <c r="I245" s="143">
        <f t="shared" si="7"/>
        <v>55</v>
      </c>
      <c r="J245" s="144">
        <f t="shared" si="8"/>
        <v>4</v>
      </c>
      <c r="K245" s="97">
        <v>25</v>
      </c>
      <c r="L245" s="97">
        <v>4</v>
      </c>
      <c r="M245" s="97"/>
      <c r="N245" s="97"/>
      <c r="O245" s="97"/>
      <c r="P245" s="97"/>
      <c r="Q245" s="97"/>
      <c r="R245" s="98"/>
      <c r="S245" s="105"/>
      <c r="T245" s="97"/>
      <c r="U245" s="97"/>
      <c r="V245" s="97"/>
      <c r="W245" s="97"/>
      <c r="X245" s="97"/>
      <c r="Y245" s="106"/>
      <c r="Z245" s="99">
        <v>10</v>
      </c>
      <c r="AA245" s="97">
        <v>20</v>
      </c>
      <c r="AB245" s="97"/>
      <c r="AC245" s="97"/>
      <c r="AD245" s="97"/>
      <c r="AE245" s="97"/>
      <c r="AF245" s="97"/>
      <c r="AG245" s="97"/>
      <c r="AH245" s="106"/>
    </row>
    <row r="246" spans="1:34" ht="45.75" thickBot="1">
      <c r="A246" s="115"/>
      <c r="B246" s="87">
        <v>38530</v>
      </c>
      <c r="C246" s="111" t="s">
        <v>90</v>
      </c>
      <c r="D246" s="99">
        <v>1</v>
      </c>
      <c r="E246" s="97"/>
      <c r="F246" s="97">
        <v>1</v>
      </c>
      <c r="G246" s="97"/>
      <c r="H246" s="98"/>
      <c r="I246" s="143">
        <f t="shared" si="7"/>
        <v>120</v>
      </c>
      <c r="J246" s="144">
        <f t="shared" si="8"/>
        <v>15</v>
      </c>
      <c r="K246" s="97">
        <v>10</v>
      </c>
      <c r="L246" s="97">
        <v>2</v>
      </c>
      <c r="M246" s="97"/>
      <c r="N246" s="97"/>
      <c r="O246" s="97"/>
      <c r="P246" s="97"/>
      <c r="Q246" s="97"/>
      <c r="R246" s="98"/>
      <c r="S246" s="105"/>
      <c r="T246" s="97"/>
      <c r="U246" s="97"/>
      <c r="V246" s="97"/>
      <c r="W246" s="97">
        <v>110</v>
      </c>
      <c r="X246" s="97">
        <v>13</v>
      </c>
      <c r="Y246" s="106"/>
      <c r="Z246" s="99"/>
      <c r="AA246" s="97"/>
      <c r="AB246" s="97"/>
      <c r="AC246" s="97"/>
      <c r="AD246" s="97"/>
      <c r="AE246" s="97"/>
      <c r="AF246" s="97"/>
      <c r="AG246" s="97"/>
      <c r="AH246" s="106"/>
    </row>
    <row r="247" spans="1:34" ht="34.5" thickBot="1">
      <c r="A247" s="115"/>
      <c r="B247" s="87">
        <v>38531</v>
      </c>
      <c r="C247" s="111" t="s">
        <v>91</v>
      </c>
      <c r="D247" s="99">
        <v>1</v>
      </c>
      <c r="E247" s="97"/>
      <c r="F247" s="97">
        <v>2</v>
      </c>
      <c r="G247" s="97"/>
      <c r="H247" s="98"/>
      <c r="I247" s="143">
        <f t="shared" si="7"/>
        <v>159</v>
      </c>
      <c r="J247" s="144">
        <f t="shared" si="8"/>
        <v>15</v>
      </c>
      <c r="K247" s="97">
        <v>20</v>
      </c>
      <c r="L247" s="97">
        <v>3</v>
      </c>
      <c r="M247" s="97"/>
      <c r="N247" s="97"/>
      <c r="O247" s="97"/>
      <c r="P247" s="97"/>
      <c r="Q247" s="97"/>
      <c r="R247" s="98"/>
      <c r="S247" s="105"/>
      <c r="T247" s="97"/>
      <c r="U247" s="97">
        <v>69</v>
      </c>
      <c r="V247" s="97">
        <v>12</v>
      </c>
      <c r="W247" s="97"/>
      <c r="X247" s="97"/>
      <c r="Y247" s="106"/>
      <c r="Z247" s="99"/>
      <c r="AA247" s="97"/>
      <c r="AB247" s="97"/>
      <c r="AC247" s="97"/>
      <c r="AD247" s="97">
        <v>70</v>
      </c>
      <c r="AE247" s="97">
        <v>25</v>
      </c>
      <c r="AF247" s="97"/>
      <c r="AG247" s="97"/>
      <c r="AH247" s="106"/>
    </row>
    <row r="248" spans="1:34" ht="45.75" thickBot="1">
      <c r="A248" s="115"/>
      <c r="B248" s="87">
        <v>38532</v>
      </c>
      <c r="C248" s="111" t="s">
        <v>92</v>
      </c>
      <c r="D248" s="99">
        <v>1</v>
      </c>
      <c r="E248" s="97"/>
      <c r="F248" s="97">
        <v>2</v>
      </c>
      <c r="G248" s="97"/>
      <c r="H248" s="98"/>
      <c r="I248" s="143">
        <f t="shared" si="7"/>
        <v>259</v>
      </c>
      <c r="J248" s="144">
        <f t="shared" si="8"/>
        <v>10</v>
      </c>
      <c r="K248" s="97">
        <v>7</v>
      </c>
      <c r="L248" s="97">
        <v>1</v>
      </c>
      <c r="M248" s="97"/>
      <c r="N248" s="97"/>
      <c r="O248" s="97"/>
      <c r="P248" s="97"/>
      <c r="Q248" s="97"/>
      <c r="R248" s="98"/>
      <c r="S248" s="105"/>
      <c r="T248" s="97"/>
      <c r="U248" s="97"/>
      <c r="V248" s="97"/>
      <c r="W248" s="97">
        <v>57</v>
      </c>
      <c r="X248" s="97">
        <v>9</v>
      </c>
      <c r="Y248" s="106"/>
      <c r="Z248" s="99"/>
      <c r="AA248" s="97"/>
      <c r="AB248" s="97"/>
      <c r="AC248" s="97"/>
      <c r="AD248" s="97">
        <v>195</v>
      </c>
      <c r="AE248" s="97">
        <v>80</v>
      </c>
      <c r="AF248" s="97"/>
      <c r="AG248" s="97"/>
      <c r="AH248" s="106"/>
    </row>
    <row r="249" spans="1:34" ht="34.5" thickBot="1">
      <c r="A249" s="115"/>
      <c r="B249" s="87">
        <v>38533</v>
      </c>
      <c r="C249" s="111" t="s">
        <v>93</v>
      </c>
      <c r="D249" s="99">
        <v>1</v>
      </c>
      <c r="E249" s="97"/>
      <c r="F249" s="97">
        <v>1</v>
      </c>
      <c r="G249" s="97"/>
      <c r="H249" s="98"/>
      <c r="I249" s="143">
        <f t="shared" si="7"/>
        <v>70</v>
      </c>
      <c r="J249" s="144">
        <f t="shared" si="8"/>
        <v>9</v>
      </c>
      <c r="K249" s="97"/>
      <c r="L249" s="97"/>
      <c r="M249" s="97"/>
      <c r="N249" s="97"/>
      <c r="O249" s="97"/>
      <c r="P249" s="97"/>
      <c r="Q249" s="97"/>
      <c r="R249" s="98"/>
      <c r="S249" s="105"/>
      <c r="T249" s="97"/>
      <c r="U249" s="97"/>
      <c r="V249" s="97"/>
      <c r="W249" s="97">
        <v>70</v>
      </c>
      <c r="X249" s="97">
        <v>9</v>
      </c>
      <c r="Y249" s="106"/>
      <c r="Z249" s="99"/>
      <c r="AA249" s="97"/>
      <c r="AB249" s="97"/>
      <c r="AC249" s="97"/>
      <c r="AD249" s="97"/>
      <c r="AE249" s="97"/>
      <c r="AF249" s="97"/>
      <c r="AG249" s="97"/>
      <c r="AH249" s="106"/>
    </row>
    <row r="250" spans="1:34" ht="57" thickBot="1">
      <c r="A250" s="115"/>
      <c r="B250" s="87">
        <v>38534</v>
      </c>
      <c r="C250" s="111" t="s">
        <v>184</v>
      </c>
      <c r="D250" s="99">
        <v>1</v>
      </c>
      <c r="E250" s="97">
        <v>1</v>
      </c>
      <c r="F250" s="97">
        <v>2</v>
      </c>
      <c r="G250" s="97"/>
      <c r="H250" s="98"/>
      <c r="I250" s="143">
        <f t="shared" si="7"/>
        <v>110</v>
      </c>
      <c r="J250" s="144">
        <f t="shared" si="8"/>
        <v>7</v>
      </c>
      <c r="K250" s="97">
        <v>25</v>
      </c>
      <c r="L250" s="97">
        <v>4</v>
      </c>
      <c r="M250" s="97"/>
      <c r="N250" s="97"/>
      <c r="O250" s="97"/>
      <c r="P250" s="97"/>
      <c r="Q250" s="97"/>
      <c r="R250" s="98"/>
      <c r="S250" s="105">
        <v>13</v>
      </c>
      <c r="T250" s="97">
        <v>3</v>
      </c>
      <c r="U250" s="97"/>
      <c r="V250" s="97"/>
      <c r="W250" s="97"/>
      <c r="X250" s="97"/>
      <c r="Y250" s="106"/>
      <c r="Z250" s="99"/>
      <c r="AA250" s="97"/>
      <c r="AB250" s="97"/>
      <c r="AC250" s="97"/>
      <c r="AD250" s="97"/>
      <c r="AE250" s="97"/>
      <c r="AF250" s="97"/>
      <c r="AG250" s="97"/>
      <c r="AH250" s="106">
        <v>1.2</v>
      </c>
    </row>
    <row r="251" spans="1:34" ht="45.75" thickBot="1">
      <c r="A251" s="115"/>
      <c r="B251" s="154">
        <v>38535</v>
      </c>
      <c r="C251" s="111" t="s">
        <v>185</v>
      </c>
      <c r="D251" s="99">
        <v>1</v>
      </c>
      <c r="E251" s="97">
        <v>1</v>
      </c>
      <c r="F251" s="97">
        <v>1</v>
      </c>
      <c r="G251" s="97"/>
      <c r="H251" s="98"/>
      <c r="I251" s="143">
        <f t="shared" si="7"/>
        <v>88</v>
      </c>
      <c r="J251" s="144">
        <f t="shared" si="8"/>
        <v>13</v>
      </c>
      <c r="K251" s="97">
        <v>20</v>
      </c>
      <c r="L251" s="97">
        <v>3</v>
      </c>
      <c r="M251" s="97"/>
      <c r="N251" s="97"/>
      <c r="O251" s="97"/>
      <c r="P251" s="97"/>
      <c r="Q251" s="97"/>
      <c r="R251" s="98"/>
      <c r="S251" s="105">
        <v>68</v>
      </c>
      <c r="T251" s="97">
        <v>10</v>
      </c>
      <c r="U251" s="97"/>
      <c r="V251" s="97"/>
      <c r="W251" s="97"/>
      <c r="X251" s="97"/>
      <c r="Y251" s="106"/>
      <c r="Z251" s="99"/>
      <c r="AA251" s="97"/>
      <c r="AB251" s="97"/>
      <c r="AC251" s="97"/>
      <c r="AD251" s="97"/>
      <c r="AE251" s="97"/>
      <c r="AF251" s="97"/>
      <c r="AG251" s="97"/>
      <c r="AH251" s="106"/>
    </row>
    <row r="252" spans="1:34" ht="68.25" thickBot="1">
      <c r="A252" s="115"/>
      <c r="B252" s="154">
        <v>38536</v>
      </c>
      <c r="C252" s="111" t="s">
        <v>186</v>
      </c>
      <c r="D252" s="99">
        <v>1</v>
      </c>
      <c r="E252" s="97">
        <v>1</v>
      </c>
      <c r="F252" s="97">
        <v>1</v>
      </c>
      <c r="G252" s="97"/>
      <c r="H252" s="98"/>
      <c r="I252" s="143">
        <f t="shared" si="7"/>
        <v>58</v>
      </c>
      <c r="J252" s="144">
        <f t="shared" si="8"/>
        <v>9</v>
      </c>
      <c r="K252" s="97">
        <v>18</v>
      </c>
      <c r="L252" s="97">
        <v>3</v>
      </c>
      <c r="M252" s="97"/>
      <c r="N252" s="97"/>
      <c r="O252" s="97"/>
      <c r="P252" s="97"/>
      <c r="Q252" s="97"/>
      <c r="R252" s="98"/>
      <c r="S252" s="105">
        <v>40</v>
      </c>
      <c r="T252" s="97">
        <v>6</v>
      </c>
      <c r="U252" s="97"/>
      <c r="V252" s="97"/>
      <c r="W252" s="97"/>
      <c r="X252" s="97"/>
      <c r="Y252" s="106"/>
      <c r="Z252" s="99"/>
      <c r="AA252" s="97"/>
      <c r="AB252" s="97"/>
      <c r="AC252" s="97"/>
      <c r="AD252" s="97"/>
      <c r="AE252" s="97"/>
      <c r="AF252" s="97"/>
      <c r="AG252" s="97"/>
      <c r="AH252" s="106"/>
    </row>
    <row r="253" spans="1:34" ht="34.5" thickBot="1">
      <c r="A253" s="115"/>
      <c r="B253" s="87">
        <v>38537</v>
      </c>
      <c r="C253" s="111" t="s">
        <v>94</v>
      </c>
      <c r="D253" s="99">
        <v>1</v>
      </c>
      <c r="E253" s="97"/>
      <c r="F253" s="97">
        <v>1</v>
      </c>
      <c r="G253" s="97"/>
      <c r="H253" s="98"/>
      <c r="I253" s="143">
        <f t="shared" si="7"/>
        <v>105</v>
      </c>
      <c r="J253" s="144">
        <f t="shared" si="8"/>
        <v>0</v>
      </c>
      <c r="K253" s="97"/>
      <c r="L253" s="97"/>
      <c r="M253" s="97"/>
      <c r="N253" s="97"/>
      <c r="O253" s="97"/>
      <c r="P253" s="97"/>
      <c r="Q253" s="97"/>
      <c r="R253" s="98"/>
      <c r="S253" s="105"/>
      <c r="T253" s="97"/>
      <c r="U253" s="97"/>
      <c r="V253" s="97"/>
      <c r="W253" s="97"/>
      <c r="X253" s="97"/>
      <c r="Y253" s="106"/>
      <c r="Z253" s="99"/>
      <c r="AA253" s="97"/>
      <c r="AB253" s="97"/>
      <c r="AC253" s="97"/>
      <c r="AD253" s="97">
        <v>105</v>
      </c>
      <c r="AE253" s="97">
        <v>40</v>
      </c>
      <c r="AF253" s="97"/>
      <c r="AG253" s="97"/>
      <c r="AH253" s="106"/>
    </row>
    <row r="254" spans="1:34" ht="45.75" thickBot="1">
      <c r="A254" s="115"/>
      <c r="B254" s="87">
        <v>38538</v>
      </c>
      <c r="C254" s="111" t="s">
        <v>95</v>
      </c>
      <c r="D254" s="99">
        <v>1</v>
      </c>
      <c r="E254" s="97"/>
      <c r="F254" s="97">
        <v>1</v>
      </c>
      <c r="G254" s="97"/>
      <c r="H254" s="98"/>
      <c r="I254" s="143">
        <f t="shared" si="7"/>
        <v>200</v>
      </c>
      <c r="J254" s="144">
        <f t="shared" si="8"/>
        <v>15</v>
      </c>
      <c r="K254" s="97">
        <v>150</v>
      </c>
      <c r="L254" s="97">
        <v>15</v>
      </c>
      <c r="M254" s="97"/>
      <c r="N254" s="97"/>
      <c r="O254" s="97"/>
      <c r="P254" s="97"/>
      <c r="Q254" s="97"/>
      <c r="R254" s="98"/>
      <c r="S254" s="105"/>
      <c r="T254" s="97"/>
      <c r="U254" s="97"/>
      <c r="V254" s="97"/>
      <c r="W254" s="97"/>
      <c r="X254" s="97"/>
      <c r="Y254" s="106"/>
      <c r="Z254" s="99"/>
      <c r="AA254" s="97"/>
      <c r="AB254" s="97"/>
      <c r="AC254" s="97"/>
      <c r="AD254" s="97">
        <v>50</v>
      </c>
      <c r="AE254" s="97">
        <v>18</v>
      </c>
      <c r="AF254" s="97"/>
      <c r="AG254" s="97"/>
      <c r="AH254" s="106"/>
    </row>
    <row r="255" spans="1:34" ht="57" thickBot="1">
      <c r="A255" s="115"/>
      <c r="B255" s="87">
        <v>38539</v>
      </c>
      <c r="C255" s="111" t="s">
        <v>96</v>
      </c>
      <c r="D255" s="99">
        <v>1</v>
      </c>
      <c r="E255" s="97"/>
      <c r="F255" s="97">
        <v>1</v>
      </c>
      <c r="G255" s="97"/>
      <c r="H255" s="98"/>
      <c r="I255" s="143">
        <f t="shared" si="7"/>
        <v>140</v>
      </c>
      <c r="J255" s="144">
        <f t="shared" si="8"/>
        <v>10</v>
      </c>
      <c r="K255" s="97">
        <v>100</v>
      </c>
      <c r="L255" s="97">
        <v>10</v>
      </c>
      <c r="M255" s="97"/>
      <c r="N255" s="97"/>
      <c r="O255" s="97"/>
      <c r="P255" s="97"/>
      <c r="Q255" s="97"/>
      <c r="R255" s="98"/>
      <c r="S255" s="105"/>
      <c r="T255" s="97"/>
      <c r="U255" s="97"/>
      <c r="V255" s="97"/>
      <c r="W255" s="97"/>
      <c r="X255" s="97"/>
      <c r="Y255" s="106"/>
      <c r="Z255" s="99"/>
      <c r="AA255" s="97"/>
      <c r="AB255" s="97"/>
      <c r="AC255" s="97"/>
      <c r="AD255" s="97">
        <v>40</v>
      </c>
      <c r="AE255" s="97">
        <v>16</v>
      </c>
      <c r="AF255" s="97"/>
      <c r="AG255" s="97"/>
      <c r="AH255" s="106"/>
    </row>
    <row r="256" spans="1:34" ht="68.25" thickBot="1">
      <c r="A256" s="115"/>
      <c r="B256" s="87">
        <v>38540</v>
      </c>
      <c r="C256" s="111" t="s">
        <v>97</v>
      </c>
      <c r="D256" s="99">
        <v>1</v>
      </c>
      <c r="E256" s="97"/>
      <c r="F256" s="97">
        <v>2</v>
      </c>
      <c r="G256" s="97"/>
      <c r="H256" s="98"/>
      <c r="I256" s="143">
        <f t="shared" si="7"/>
        <v>170</v>
      </c>
      <c r="J256" s="144">
        <f t="shared" si="8"/>
        <v>19</v>
      </c>
      <c r="K256" s="97"/>
      <c r="L256" s="97"/>
      <c r="M256" s="97"/>
      <c r="N256" s="97"/>
      <c r="O256" s="97"/>
      <c r="P256" s="97"/>
      <c r="Q256" s="97"/>
      <c r="R256" s="98"/>
      <c r="S256" s="105"/>
      <c r="T256" s="97"/>
      <c r="U256" s="97"/>
      <c r="V256" s="97"/>
      <c r="W256" s="97"/>
      <c r="X256" s="97"/>
      <c r="Y256" s="106"/>
      <c r="Z256" s="99"/>
      <c r="AA256" s="97"/>
      <c r="AB256" s="97">
        <v>90</v>
      </c>
      <c r="AC256" s="97">
        <v>19</v>
      </c>
      <c r="AD256" s="97">
        <v>80</v>
      </c>
      <c r="AE256" s="97">
        <v>34</v>
      </c>
      <c r="AF256" s="97"/>
      <c r="AG256" s="97"/>
      <c r="AH256" s="106"/>
    </row>
    <row r="257" spans="1:34" ht="68.25" thickBot="1">
      <c r="A257" s="115"/>
      <c r="B257" s="87">
        <v>38541</v>
      </c>
      <c r="C257" s="111" t="s">
        <v>98</v>
      </c>
      <c r="D257" s="99">
        <v>1</v>
      </c>
      <c r="E257" s="97"/>
      <c r="F257" s="97">
        <v>2</v>
      </c>
      <c r="G257" s="97"/>
      <c r="H257" s="98"/>
      <c r="I257" s="143">
        <f t="shared" si="7"/>
        <v>160</v>
      </c>
      <c r="J257" s="144">
        <f t="shared" si="8"/>
        <v>30</v>
      </c>
      <c r="K257" s="97">
        <v>100</v>
      </c>
      <c r="L257" s="97">
        <v>17</v>
      </c>
      <c r="M257" s="97"/>
      <c r="N257" s="97"/>
      <c r="O257" s="97"/>
      <c r="P257" s="97"/>
      <c r="Q257" s="97"/>
      <c r="R257" s="98"/>
      <c r="S257" s="105"/>
      <c r="T257" s="97"/>
      <c r="U257" s="97"/>
      <c r="V257" s="97"/>
      <c r="W257" s="97"/>
      <c r="X257" s="97"/>
      <c r="Y257" s="106"/>
      <c r="Z257" s="99"/>
      <c r="AA257" s="97"/>
      <c r="AB257" s="97">
        <v>60</v>
      </c>
      <c r="AC257" s="97">
        <v>13</v>
      </c>
      <c r="AD257" s="97"/>
      <c r="AE257" s="97"/>
      <c r="AF257" s="97"/>
      <c r="AG257" s="97"/>
      <c r="AH257" s="106"/>
    </row>
    <row r="258" spans="1:34" ht="68.25" thickBot="1">
      <c r="A258" s="115"/>
      <c r="B258" s="154">
        <v>38542</v>
      </c>
      <c r="C258" s="111" t="s">
        <v>180</v>
      </c>
      <c r="D258" s="99">
        <v>1</v>
      </c>
      <c r="E258" s="97"/>
      <c r="F258" s="97">
        <v>1</v>
      </c>
      <c r="G258" s="97"/>
      <c r="H258" s="98"/>
      <c r="I258" s="143">
        <f t="shared" si="7"/>
        <v>120</v>
      </c>
      <c r="J258" s="144">
        <f t="shared" si="8"/>
        <v>12</v>
      </c>
      <c r="K258" s="97">
        <v>120</v>
      </c>
      <c r="L258" s="97">
        <v>12</v>
      </c>
      <c r="M258" s="97"/>
      <c r="N258" s="97"/>
      <c r="O258" s="97"/>
      <c r="P258" s="97"/>
      <c r="Q258" s="97"/>
      <c r="R258" s="98"/>
      <c r="S258" s="105"/>
      <c r="T258" s="97"/>
      <c r="U258" s="97"/>
      <c r="V258" s="97"/>
      <c r="W258" s="97"/>
      <c r="X258" s="97"/>
      <c r="Y258" s="106"/>
      <c r="Z258" s="99"/>
      <c r="AA258" s="97"/>
      <c r="AB258" s="97"/>
      <c r="AC258" s="97"/>
      <c r="AD258" s="97"/>
      <c r="AE258" s="97"/>
      <c r="AF258" s="97"/>
      <c r="AG258" s="97"/>
      <c r="AH258" s="106"/>
    </row>
    <row r="259" spans="1:34" ht="13.5" thickBot="1">
      <c r="A259" s="115"/>
      <c r="B259" s="154">
        <v>38543</v>
      </c>
      <c r="C259" s="111" t="s">
        <v>181</v>
      </c>
      <c r="D259" s="99"/>
      <c r="E259" s="97"/>
      <c r="F259" s="97"/>
      <c r="G259" s="97"/>
      <c r="H259" s="98"/>
      <c r="I259" s="143">
        <f t="shared" si="7"/>
        <v>0</v>
      </c>
      <c r="J259" s="144">
        <f t="shared" si="8"/>
        <v>0</v>
      </c>
      <c r="K259" s="97"/>
      <c r="L259" s="97"/>
      <c r="M259" s="97"/>
      <c r="N259" s="97"/>
      <c r="O259" s="97"/>
      <c r="P259" s="97"/>
      <c r="Q259" s="97"/>
      <c r="R259" s="98"/>
      <c r="S259" s="105"/>
      <c r="T259" s="97"/>
      <c r="U259" s="97"/>
      <c r="V259" s="97"/>
      <c r="W259" s="97"/>
      <c r="X259" s="97"/>
      <c r="Y259" s="106"/>
      <c r="Z259" s="99"/>
      <c r="AA259" s="97"/>
      <c r="AB259" s="97"/>
      <c r="AC259" s="97"/>
      <c r="AD259" s="97"/>
      <c r="AE259" s="97"/>
      <c r="AF259" s="97"/>
      <c r="AG259" s="97"/>
      <c r="AH259" s="106"/>
    </row>
    <row r="260" spans="1:34" ht="13.5" thickBot="1">
      <c r="A260" s="115"/>
      <c r="B260" s="87">
        <v>38544</v>
      </c>
      <c r="C260" s="111" t="s">
        <v>182</v>
      </c>
      <c r="D260" s="99"/>
      <c r="E260" s="97"/>
      <c r="F260" s="97"/>
      <c r="G260" s="97"/>
      <c r="H260" s="98"/>
      <c r="I260" s="143">
        <f t="shared" si="7"/>
        <v>0</v>
      </c>
      <c r="J260" s="144">
        <f t="shared" si="8"/>
        <v>0</v>
      </c>
      <c r="K260" s="97"/>
      <c r="L260" s="97"/>
      <c r="M260" s="97"/>
      <c r="N260" s="97"/>
      <c r="O260" s="97"/>
      <c r="P260" s="97"/>
      <c r="Q260" s="97"/>
      <c r="R260" s="98"/>
      <c r="S260" s="105"/>
      <c r="T260" s="97"/>
      <c r="U260" s="97"/>
      <c r="V260" s="97"/>
      <c r="W260" s="97"/>
      <c r="X260" s="97"/>
      <c r="Y260" s="106"/>
      <c r="Z260" s="99"/>
      <c r="AA260" s="97"/>
      <c r="AB260" s="97"/>
      <c r="AC260" s="97"/>
      <c r="AD260" s="97"/>
      <c r="AE260" s="97"/>
      <c r="AF260" s="97"/>
      <c r="AG260" s="97"/>
      <c r="AH260" s="106"/>
    </row>
    <row r="261" spans="1:34" ht="13.5" thickBot="1">
      <c r="A261" s="115"/>
      <c r="B261" s="87">
        <v>38545</v>
      </c>
      <c r="C261" s="111" t="s">
        <v>99</v>
      </c>
      <c r="D261" s="99">
        <v>1</v>
      </c>
      <c r="E261" s="97"/>
      <c r="F261" s="97">
        <v>1</v>
      </c>
      <c r="G261" s="97"/>
      <c r="H261" s="98"/>
      <c r="I261" s="143">
        <f t="shared" si="7"/>
        <v>96</v>
      </c>
      <c r="J261" s="144">
        <f t="shared" si="8"/>
        <v>0</v>
      </c>
      <c r="K261" s="97"/>
      <c r="L261" s="97"/>
      <c r="M261" s="97"/>
      <c r="N261" s="97"/>
      <c r="O261" s="97"/>
      <c r="P261" s="97"/>
      <c r="Q261" s="97"/>
      <c r="R261" s="98"/>
      <c r="S261" s="105"/>
      <c r="T261" s="97"/>
      <c r="U261" s="97"/>
      <c r="V261" s="97"/>
      <c r="W261" s="97"/>
      <c r="X261" s="97"/>
      <c r="Y261" s="106"/>
      <c r="Z261" s="99"/>
      <c r="AA261" s="97"/>
      <c r="AB261" s="97"/>
      <c r="AC261" s="97"/>
      <c r="AD261" s="97"/>
      <c r="AE261" s="97"/>
      <c r="AF261" s="97"/>
      <c r="AG261" s="97"/>
      <c r="AH261" s="106">
        <v>1.6</v>
      </c>
    </row>
    <row r="262" spans="1:34" ht="23.25" thickBot="1">
      <c r="A262" s="115"/>
      <c r="B262" s="87">
        <v>38546</v>
      </c>
      <c r="C262" s="111" t="s">
        <v>100</v>
      </c>
      <c r="D262" s="99">
        <v>1</v>
      </c>
      <c r="E262" s="97"/>
      <c r="F262" s="97">
        <v>1</v>
      </c>
      <c r="G262" s="97"/>
      <c r="H262" s="98"/>
      <c r="I262" s="143">
        <f t="shared" si="7"/>
        <v>60</v>
      </c>
      <c r="J262" s="144">
        <f t="shared" si="8"/>
        <v>10</v>
      </c>
      <c r="K262" s="97">
        <v>60</v>
      </c>
      <c r="L262" s="97">
        <v>10</v>
      </c>
      <c r="M262" s="97"/>
      <c r="N262" s="97"/>
      <c r="O262" s="97"/>
      <c r="P262" s="97"/>
      <c r="Q262" s="97"/>
      <c r="R262" s="98"/>
      <c r="S262" s="105"/>
      <c r="T262" s="97"/>
      <c r="U262" s="97"/>
      <c r="V262" s="97"/>
      <c r="W262" s="97"/>
      <c r="X262" s="97"/>
      <c r="Y262" s="106"/>
      <c r="Z262" s="99"/>
      <c r="AA262" s="97"/>
      <c r="AB262" s="97"/>
      <c r="AC262" s="97"/>
      <c r="AD262" s="97"/>
      <c r="AE262" s="97"/>
      <c r="AF262" s="97"/>
      <c r="AG262" s="97"/>
      <c r="AH262" s="106"/>
    </row>
    <row r="263" spans="1:34" ht="23.25" thickBot="1">
      <c r="A263" s="115"/>
      <c r="B263" s="87">
        <v>38547</v>
      </c>
      <c r="C263" s="111" t="s">
        <v>101</v>
      </c>
      <c r="D263" s="99">
        <v>1</v>
      </c>
      <c r="E263" s="97"/>
      <c r="F263" s="97">
        <v>1</v>
      </c>
      <c r="G263" s="97"/>
      <c r="H263" s="98"/>
      <c r="I263" s="143">
        <f t="shared" si="7"/>
        <v>60</v>
      </c>
      <c r="J263" s="144">
        <f t="shared" si="8"/>
        <v>0</v>
      </c>
      <c r="K263" s="97"/>
      <c r="L263" s="97"/>
      <c r="M263" s="97"/>
      <c r="N263" s="97"/>
      <c r="O263" s="97"/>
      <c r="P263" s="97"/>
      <c r="Q263" s="97"/>
      <c r="R263" s="98"/>
      <c r="S263" s="105"/>
      <c r="T263" s="97"/>
      <c r="U263" s="97"/>
      <c r="V263" s="97"/>
      <c r="W263" s="97"/>
      <c r="X263" s="97"/>
      <c r="Y263" s="106"/>
      <c r="Z263" s="99"/>
      <c r="AA263" s="97"/>
      <c r="AB263" s="97"/>
      <c r="AC263" s="97"/>
      <c r="AD263" s="97">
        <v>60</v>
      </c>
      <c r="AE263" s="97">
        <v>18</v>
      </c>
      <c r="AF263" s="97"/>
      <c r="AG263" s="97"/>
      <c r="AH263" s="106"/>
    </row>
    <row r="264" spans="1:34" ht="13.5" thickBot="1">
      <c r="A264" s="115"/>
      <c r="B264" s="87">
        <v>38548</v>
      </c>
      <c r="C264" s="111" t="s">
        <v>102</v>
      </c>
      <c r="D264" s="99">
        <v>1</v>
      </c>
      <c r="E264" s="97"/>
      <c r="F264" s="97">
        <v>1</v>
      </c>
      <c r="G264" s="97"/>
      <c r="H264" s="98"/>
      <c r="I264" s="143">
        <f t="shared" si="7"/>
        <v>100</v>
      </c>
      <c r="J264" s="144">
        <f t="shared" si="8"/>
        <v>0</v>
      </c>
      <c r="K264" s="97"/>
      <c r="L264" s="97"/>
      <c r="M264" s="97"/>
      <c r="N264" s="97"/>
      <c r="O264" s="97"/>
      <c r="P264" s="97"/>
      <c r="Q264" s="97"/>
      <c r="R264" s="98"/>
      <c r="S264" s="105"/>
      <c r="T264" s="97"/>
      <c r="U264" s="97"/>
      <c r="V264" s="97"/>
      <c r="W264" s="97"/>
      <c r="X264" s="97"/>
      <c r="Y264" s="106"/>
      <c r="Z264" s="99"/>
      <c r="AA264" s="97"/>
      <c r="AB264" s="97"/>
      <c r="AC264" s="97"/>
      <c r="AD264" s="97">
        <v>100</v>
      </c>
      <c r="AE264" s="97">
        <v>40</v>
      </c>
      <c r="AF264" s="97"/>
      <c r="AG264" s="97"/>
      <c r="AH264" s="106"/>
    </row>
    <row r="265" spans="1:34" ht="45.75" thickBot="1">
      <c r="A265" s="115"/>
      <c r="B265" s="154">
        <v>38549</v>
      </c>
      <c r="C265" s="111" t="s">
        <v>105</v>
      </c>
      <c r="D265" s="99">
        <v>1</v>
      </c>
      <c r="E265" s="97"/>
      <c r="F265" s="97">
        <v>1</v>
      </c>
      <c r="G265" s="97"/>
      <c r="H265" s="98"/>
      <c r="I265" s="143">
        <f aca="true" t="shared" si="9" ref="I265:I328">K265+M265+O265+Q265+S265+U265+W265+Z265+AA265+AB265+AD265+AF265+(AG265*20)+(AH265*60)</f>
        <v>54</v>
      </c>
      <c r="J265" s="144">
        <f aca="true" t="shared" si="10" ref="J265:J328">L265+N265+P265+R265+T265+V265+X265+AC265</f>
        <v>10</v>
      </c>
      <c r="K265" s="97">
        <v>45</v>
      </c>
      <c r="L265" s="97">
        <v>8</v>
      </c>
      <c r="M265" s="97"/>
      <c r="N265" s="97"/>
      <c r="O265" s="97">
        <v>9</v>
      </c>
      <c r="P265" s="97">
        <v>2</v>
      </c>
      <c r="Q265" s="97"/>
      <c r="R265" s="98"/>
      <c r="S265" s="105"/>
      <c r="T265" s="97"/>
      <c r="U265" s="97"/>
      <c r="V265" s="97"/>
      <c r="W265" s="97"/>
      <c r="X265" s="97"/>
      <c r="Y265" s="106"/>
      <c r="Z265" s="99"/>
      <c r="AA265" s="97"/>
      <c r="AB265" s="97"/>
      <c r="AC265" s="97"/>
      <c r="AD265" s="97"/>
      <c r="AE265" s="97"/>
      <c r="AF265" s="97"/>
      <c r="AG265" s="97"/>
      <c r="AH265" s="106"/>
    </row>
    <row r="266" spans="1:34" ht="13.5" thickBot="1">
      <c r="A266" s="115"/>
      <c r="B266" s="154">
        <v>38550</v>
      </c>
      <c r="C266" s="111" t="s">
        <v>442</v>
      </c>
      <c r="D266" s="99"/>
      <c r="E266" s="97"/>
      <c r="F266" s="97"/>
      <c r="G266" s="97"/>
      <c r="H266" s="98"/>
      <c r="I266" s="143">
        <f t="shared" si="9"/>
        <v>0</v>
      </c>
      <c r="J266" s="144">
        <f t="shared" si="10"/>
        <v>0</v>
      </c>
      <c r="K266" s="97"/>
      <c r="L266" s="97"/>
      <c r="M266" s="97"/>
      <c r="N266" s="97"/>
      <c r="O266" s="97"/>
      <c r="P266" s="97"/>
      <c r="Q266" s="97"/>
      <c r="R266" s="98"/>
      <c r="S266" s="105"/>
      <c r="T266" s="97"/>
      <c r="U266" s="97"/>
      <c r="V266" s="97"/>
      <c r="W266" s="97"/>
      <c r="X266" s="97"/>
      <c r="Y266" s="106"/>
      <c r="Z266" s="99"/>
      <c r="AA266" s="97"/>
      <c r="AB266" s="97"/>
      <c r="AC266" s="97"/>
      <c r="AD266" s="97"/>
      <c r="AE266" s="97"/>
      <c r="AF266" s="97"/>
      <c r="AG266" s="97"/>
      <c r="AH266" s="106"/>
    </row>
    <row r="267" spans="1:34" ht="23.25" thickBot="1">
      <c r="A267" s="115"/>
      <c r="B267" s="87">
        <v>38551</v>
      </c>
      <c r="C267" s="111" t="s">
        <v>103</v>
      </c>
      <c r="D267" s="99">
        <v>1</v>
      </c>
      <c r="E267" s="97"/>
      <c r="F267" s="97">
        <v>1</v>
      </c>
      <c r="G267" s="97"/>
      <c r="H267" s="98"/>
      <c r="I267" s="143">
        <f t="shared" si="9"/>
        <v>40</v>
      </c>
      <c r="J267" s="144">
        <f t="shared" si="10"/>
        <v>7</v>
      </c>
      <c r="K267" s="97">
        <v>30</v>
      </c>
      <c r="L267" s="97">
        <v>5</v>
      </c>
      <c r="M267" s="97"/>
      <c r="N267" s="97"/>
      <c r="O267" s="97">
        <v>5</v>
      </c>
      <c r="P267" s="97">
        <v>2</v>
      </c>
      <c r="Q267" s="97"/>
      <c r="R267" s="98"/>
      <c r="S267" s="105"/>
      <c r="T267" s="97"/>
      <c r="U267" s="97"/>
      <c r="V267" s="97"/>
      <c r="W267" s="97"/>
      <c r="X267" s="97"/>
      <c r="Y267" s="106"/>
      <c r="Z267" s="99"/>
      <c r="AA267" s="97">
        <v>5</v>
      </c>
      <c r="AB267" s="97"/>
      <c r="AC267" s="97"/>
      <c r="AD267" s="97"/>
      <c r="AE267" s="97"/>
      <c r="AF267" s="97"/>
      <c r="AG267" s="97"/>
      <c r="AH267" s="106"/>
    </row>
    <row r="268" spans="1:34" ht="45.75" thickBot="1">
      <c r="A268" s="115"/>
      <c r="B268" s="87">
        <v>38552</v>
      </c>
      <c r="C268" s="111" t="s">
        <v>166</v>
      </c>
      <c r="D268" s="99">
        <v>1</v>
      </c>
      <c r="E268" s="97">
        <v>1</v>
      </c>
      <c r="F268" s="97">
        <v>1</v>
      </c>
      <c r="G268" s="97"/>
      <c r="H268" s="98"/>
      <c r="I268" s="143">
        <f t="shared" si="9"/>
        <v>59</v>
      </c>
      <c r="J268" s="144">
        <f t="shared" si="10"/>
        <v>11</v>
      </c>
      <c r="K268" s="97">
        <v>45</v>
      </c>
      <c r="L268" s="97">
        <v>8</v>
      </c>
      <c r="M268" s="97"/>
      <c r="N268" s="97"/>
      <c r="O268" s="97"/>
      <c r="P268" s="97"/>
      <c r="Q268" s="97"/>
      <c r="R268" s="98"/>
      <c r="S268" s="105">
        <v>14</v>
      </c>
      <c r="T268" s="97">
        <v>3</v>
      </c>
      <c r="U268" s="97"/>
      <c r="V268" s="97"/>
      <c r="W268" s="97"/>
      <c r="X268" s="97"/>
      <c r="Y268" s="106"/>
      <c r="Z268" s="99"/>
      <c r="AA268" s="97"/>
      <c r="AB268" s="97"/>
      <c r="AC268" s="97"/>
      <c r="AD268" s="97"/>
      <c r="AE268" s="97"/>
      <c r="AF268" s="97"/>
      <c r="AG268" s="97"/>
      <c r="AH268" s="106"/>
    </row>
    <row r="269" spans="1:34" ht="45.75" thickBot="1">
      <c r="A269" s="115"/>
      <c r="B269" s="87">
        <v>38553</v>
      </c>
      <c r="C269" s="111" t="s">
        <v>107</v>
      </c>
      <c r="D269" s="99">
        <v>1</v>
      </c>
      <c r="E269" s="97">
        <v>1</v>
      </c>
      <c r="F269" s="97">
        <v>1</v>
      </c>
      <c r="G269" s="97"/>
      <c r="H269" s="98"/>
      <c r="I269" s="143">
        <f t="shared" si="9"/>
        <v>103</v>
      </c>
      <c r="J269" s="144">
        <f t="shared" si="10"/>
        <v>14</v>
      </c>
      <c r="K269" s="97">
        <v>25</v>
      </c>
      <c r="L269" s="97">
        <v>4</v>
      </c>
      <c r="M269" s="97"/>
      <c r="N269" s="97"/>
      <c r="O269" s="97"/>
      <c r="P269" s="97"/>
      <c r="Q269" s="97"/>
      <c r="R269" s="98"/>
      <c r="S269" s="105">
        <v>78</v>
      </c>
      <c r="T269" s="97">
        <v>10</v>
      </c>
      <c r="U269" s="97"/>
      <c r="V269" s="97"/>
      <c r="W269" s="97"/>
      <c r="X269" s="97"/>
      <c r="Y269" s="106"/>
      <c r="Z269" s="99"/>
      <c r="AA269" s="97"/>
      <c r="AB269" s="97"/>
      <c r="AC269" s="97"/>
      <c r="AD269" s="97"/>
      <c r="AE269" s="97"/>
      <c r="AF269" s="97"/>
      <c r="AG269" s="97"/>
      <c r="AH269" s="106"/>
    </row>
    <row r="270" spans="1:34" ht="34.5" thickBot="1">
      <c r="A270" s="115"/>
      <c r="B270" s="87">
        <v>38554</v>
      </c>
      <c r="C270" s="111" t="s">
        <v>108</v>
      </c>
      <c r="D270" s="99">
        <v>1</v>
      </c>
      <c r="E270" s="97">
        <v>1</v>
      </c>
      <c r="F270" s="97">
        <v>1</v>
      </c>
      <c r="G270" s="97"/>
      <c r="H270" s="98"/>
      <c r="I270" s="143">
        <f t="shared" si="9"/>
        <v>59</v>
      </c>
      <c r="J270" s="144">
        <f t="shared" si="10"/>
        <v>10</v>
      </c>
      <c r="K270" s="97">
        <v>20</v>
      </c>
      <c r="L270" s="97">
        <v>3</v>
      </c>
      <c r="M270" s="97"/>
      <c r="N270" s="97"/>
      <c r="O270" s="97"/>
      <c r="P270" s="97"/>
      <c r="Q270" s="97"/>
      <c r="R270" s="98"/>
      <c r="S270" s="105">
        <v>39</v>
      </c>
      <c r="T270" s="97">
        <v>7</v>
      </c>
      <c r="U270" s="97"/>
      <c r="V270" s="97"/>
      <c r="W270" s="97"/>
      <c r="X270" s="97"/>
      <c r="Y270" s="106"/>
      <c r="Z270" s="99"/>
      <c r="AA270" s="97"/>
      <c r="AB270" s="97"/>
      <c r="AC270" s="97"/>
      <c r="AD270" s="97"/>
      <c r="AE270" s="97"/>
      <c r="AF270" s="97"/>
      <c r="AG270" s="97"/>
      <c r="AH270" s="106"/>
    </row>
    <row r="271" spans="1:34" ht="45.75" thickBot="1">
      <c r="A271" s="115"/>
      <c r="B271" s="87">
        <v>38555</v>
      </c>
      <c r="C271" s="111" t="s">
        <v>109</v>
      </c>
      <c r="D271" s="99">
        <v>1</v>
      </c>
      <c r="E271" s="97">
        <v>1</v>
      </c>
      <c r="F271" s="97">
        <v>1</v>
      </c>
      <c r="G271" s="97"/>
      <c r="H271" s="98"/>
      <c r="I271" s="143">
        <f t="shared" si="9"/>
        <v>81</v>
      </c>
      <c r="J271" s="144">
        <f t="shared" si="10"/>
        <v>15</v>
      </c>
      <c r="K271" s="97">
        <v>25</v>
      </c>
      <c r="L271" s="97">
        <v>4</v>
      </c>
      <c r="M271" s="97"/>
      <c r="N271" s="97"/>
      <c r="O271" s="97"/>
      <c r="P271" s="97"/>
      <c r="Q271" s="97"/>
      <c r="R271" s="98"/>
      <c r="S271" s="105">
        <v>56</v>
      </c>
      <c r="T271" s="97">
        <v>11</v>
      </c>
      <c r="U271" s="97"/>
      <c r="V271" s="97"/>
      <c r="W271" s="97"/>
      <c r="X271" s="97"/>
      <c r="Y271" s="106"/>
      <c r="Z271" s="99"/>
      <c r="AA271" s="97"/>
      <c r="AB271" s="97"/>
      <c r="AC271" s="97"/>
      <c r="AD271" s="97"/>
      <c r="AE271" s="97"/>
      <c r="AF271" s="97"/>
      <c r="AG271" s="97"/>
      <c r="AH271" s="106"/>
    </row>
    <row r="272" spans="1:34" ht="13.5" thickBot="1">
      <c r="A272" s="115"/>
      <c r="B272" s="154">
        <v>38556</v>
      </c>
      <c r="C272" s="111" t="s">
        <v>442</v>
      </c>
      <c r="D272" s="99"/>
      <c r="E272" s="97"/>
      <c r="F272" s="97"/>
      <c r="G272" s="97"/>
      <c r="H272" s="98"/>
      <c r="I272" s="143">
        <f t="shared" si="9"/>
        <v>0</v>
      </c>
      <c r="J272" s="144">
        <f t="shared" si="10"/>
        <v>0</v>
      </c>
      <c r="K272" s="97"/>
      <c r="L272" s="97"/>
      <c r="M272" s="97"/>
      <c r="N272" s="97"/>
      <c r="O272" s="97"/>
      <c r="P272" s="97"/>
      <c r="Q272" s="97"/>
      <c r="R272" s="98"/>
      <c r="S272" s="105"/>
      <c r="T272" s="97"/>
      <c r="U272" s="97"/>
      <c r="V272" s="97"/>
      <c r="W272" s="97"/>
      <c r="X272" s="97"/>
      <c r="Y272" s="106"/>
      <c r="Z272" s="99"/>
      <c r="AA272" s="97"/>
      <c r="AB272" s="97"/>
      <c r="AC272" s="97"/>
      <c r="AD272" s="97"/>
      <c r="AE272" s="97"/>
      <c r="AF272" s="97"/>
      <c r="AG272" s="97"/>
      <c r="AH272" s="106"/>
    </row>
    <row r="273" spans="1:34" ht="13.5" thickBot="1">
      <c r="A273" s="115"/>
      <c r="B273" s="154">
        <v>38557</v>
      </c>
      <c r="C273" s="111" t="s">
        <v>104</v>
      </c>
      <c r="D273" s="99">
        <v>1</v>
      </c>
      <c r="E273" s="97"/>
      <c r="F273" s="97">
        <v>1</v>
      </c>
      <c r="G273" s="97"/>
      <c r="H273" s="98"/>
      <c r="I273" s="143">
        <f t="shared" si="9"/>
        <v>90</v>
      </c>
      <c r="J273" s="144">
        <f t="shared" si="10"/>
        <v>0</v>
      </c>
      <c r="K273" s="97"/>
      <c r="L273" s="97"/>
      <c r="M273" s="97"/>
      <c r="N273" s="97"/>
      <c r="O273" s="97"/>
      <c r="P273" s="97"/>
      <c r="Q273" s="97"/>
      <c r="R273" s="98"/>
      <c r="S273" s="105"/>
      <c r="T273" s="97"/>
      <c r="U273" s="97"/>
      <c r="V273" s="97"/>
      <c r="W273" s="97"/>
      <c r="X273" s="97"/>
      <c r="Y273" s="106"/>
      <c r="Z273" s="99"/>
      <c r="AA273" s="97"/>
      <c r="AB273" s="97"/>
      <c r="AC273" s="97"/>
      <c r="AD273" s="97"/>
      <c r="AE273" s="97"/>
      <c r="AF273" s="97"/>
      <c r="AG273" s="97"/>
      <c r="AH273" s="106">
        <v>1.5</v>
      </c>
    </row>
    <row r="274" spans="1:34" ht="45.75" thickBot="1">
      <c r="A274" s="115"/>
      <c r="B274" s="87">
        <v>38558</v>
      </c>
      <c r="C274" s="111" t="s">
        <v>151</v>
      </c>
      <c r="D274" s="99">
        <v>1</v>
      </c>
      <c r="E274" s="97"/>
      <c r="F274" s="97">
        <v>1</v>
      </c>
      <c r="G274" s="97"/>
      <c r="H274" s="98"/>
      <c r="I274" s="143">
        <f t="shared" si="9"/>
        <v>45</v>
      </c>
      <c r="J274" s="144">
        <f t="shared" si="10"/>
        <v>8</v>
      </c>
      <c r="K274" s="97">
        <v>40</v>
      </c>
      <c r="L274" s="97">
        <v>7</v>
      </c>
      <c r="M274" s="97"/>
      <c r="N274" s="97"/>
      <c r="O274" s="97">
        <v>5</v>
      </c>
      <c r="P274" s="97">
        <v>1</v>
      </c>
      <c r="Q274" s="97"/>
      <c r="R274" s="98"/>
      <c r="S274" s="105"/>
      <c r="T274" s="97"/>
      <c r="U274" s="97"/>
      <c r="V274" s="97"/>
      <c r="W274" s="97"/>
      <c r="X274" s="97"/>
      <c r="Y274" s="106"/>
      <c r="Z274" s="99"/>
      <c r="AA274" s="97"/>
      <c r="AB274" s="97"/>
      <c r="AC274" s="97"/>
      <c r="AD274" s="97"/>
      <c r="AE274" s="97"/>
      <c r="AF274" s="97"/>
      <c r="AG274" s="97"/>
      <c r="AH274" s="106"/>
    </row>
    <row r="275" spans="1:34" ht="23.25" thickBot="1">
      <c r="A275" s="115"/>
      <c r="B275" s="87">
        <v>38559</v>
      </c>
      <c r="C275" s="111" t="s">
        <v>106</v>
      </c>
      <c r="D275" s="99">
        <v>1</v>
      </c>
      <c r="E275" s="97"/>
      <c r="F275" s="97">
        <v>1</v>
      </c>
      <c r="G275" s="97"/>
      <c r="H275" s="98"/>
      <c r="I275" s="143">
        <f t="shared" si="9"/>
        <v>45</v>
      </c>
      <c r="J275" s="144">
        <f t="shared" si="10"/>
        <v>8</v>
      </c>
      <c r="K275" s="97">
        <v>45</v>
      </c>
      <c r="L275" s="97">
        <v>8</v>
      </c>
      <c r="M275" s="97"/>
      <c r="N275" s="97"/>
      <c r="O275" s="97"/>
      <c r="P275" s="97"/>
      <c r="Q275" s="97"/>
      <c r="R275" s="98"/>
      <c r="S275" s="105"/>
      <c r="T275" s="97"/>
      <c r="U275" s="97"/>
      <c r="V275" s="97"/>
      <c r="W275" s="97"/>
      <c r="X275" s="97"/>
      <c r="Y275" s="106"/>
      <c r="Z275" s="99"/>
      <c r="AA275" s="97"/>
      <c r="AB275" s="97"/>
      <c r="AC275" s="97"/>
      <c r="AD275" s="97"/>
      <c r="AE275" s="97"/>
      <c r="AF275" s="97"/>
      <c r="AG275" s="97"/>
      <c r="AH275" s="106"/>
    </row>
    <row r="276" spans="1:34" ht="34.5" thickBot="1">
      <c r="A276" s="115"/>
      <c r="B276" s="87">
        <v>38560</v>
      </c>
      <c r="C276" s="111" t="s">
        <v>110</v>
      </c>
      <c r="D276" s="99">
        <v>1</v>
      </c>
      <c r="E276" s="97"/>
      <c r="F276" s="97">
        <v>1</v>
      </c>
      <c r="G276" s="97"/>
      <c r="H276" s="98"/>
      <c r="I276" s="143">
        <f t="shared" si="9"/>
        <v>61</v>
      </c>
      <c r="J276" s="144">
        <f t="shared" si="10"/>
        <v>12</v>
      </c>
      <c r="K276" s="97">
        <v>35</v>
      </c>
      <c r="L276" s="97">
        <v>6</v>
      </c>
      <c r="M276" s="97"/>
      <c r="N276" s="97"/>
      <c r="O276" s="97">
        <v>21</v>
      </c>
      <c r="P276" s="97">
        <v>6</v>
      </c>
      <c r="Q276" s="97"/>
      <c r="R276" s="98"/>
      <c r="S276" s="105"/>
      <c r="T276" s="97"/>
      <c r="U276" s="97"/>
      <c r="V276" s="97"/>
      <c r="W276" s="97"/>
      <c r="X276" s="97"/>
      <c r="Y276" s="106"/>
      <c r="Z276" s="99"/>
      <c r="AA276" s="97">
        <v>5</v>
      </c>
      <c r="AB276" s="97"/>
      <c r="AC276" s="97"/>
      <c r="AD276" s="97"/>
      <c r="AE276" s="97"/>
      <c r="AF276" s="97"/>
      <c r="AG276" s="97"/>
      <c r="AH276" s="106"/>
    </row>
    <row r="277" spans="1:34" ht="13.5" thickBot="1">
      <c r="A277" s="115"/>
      <c r="B277" s="87">
        <v>38561</v>
      </c>
      <c r="C277" s="111" t="s">
        <v>442</v>
      </c>
      <c r="D277" s="99"/>
      <c r="E277" s="97"/>
      <c r="F277" s="97"/>
      <c r="G277" s="97"/>
      <c r="H277" s="98"/>
      <c r="I277" s="143">
        <f t="shared" si="9"/>
        <v>0</v>
      </c>
      <c r="J277" s="144">
        <f t="shared" si="10"/>
        <v>0</v>
      </c>
      <c r="K277" s="97"/>
      <c r="L277" s="97"/>
      <c r="M277" s="97"/>
      <c r="N277" s="97"/>
      <c r="O277" s="97"/>
      <c r="P277" s="97"/>
      <c r="Q277" s="97"/>
      <c r="R277" s="98"/>
      <c r="S277" s="105"/>
      <c r="T277" s="97"/>
      <c r="U277" s="97"/>
      <c r="V277" s="97"/>
      <c r="W277" s="97"/>
      <c r="X277" s="97"/>
      <c r="Y277" s="106"/>
      <c r="Z277" s="99"/>
      <c r="AA277" s="97"/>
      <c r="AB277" s="97"/>
      <c r="AC277" s="97"/>
      <c r="AD277" s="97"/>
      <c r="AE277" s="97"/>
      <c r="AF277" s="97"/>
      <c r="AG277" s="97"/>
      <c r="AH277" s="106"/>
    </row>
    <row r="278" spans="1:34" ht="45.75" thickBot="1">
      <c r="A278" s="115"/>
      <c r="B278" s="87">
        <v>38562</v>
      </c>
      <c r="C278" s="111" t="s">
        <v>153</v>
      </c>
      <c r="D278" s="99">
        <v>1</v>
      </c>
      <c r="E278" s="97"/>
      <c r="F278" s="97">
        <v>1</v>
      </c>
      <c r="G278" s="97"/>
      <c r="H278" s="98"/>
      <c r="I278" s="143">
        <f t="shared" si="9"/>
        <v>32</v>
      </c>
      <c r="J278" s="144">
        <f t="shared" si="10"/>
        <v>6</v>
      </c>
      <c r="K278" s="97">
        <v>30</v>
      </c>
      <c r="L278" s="97">
        <v>5</v>
      </c>
      <c r="M278" s="97"/>
      <c r="N278" s="97"/>
      <c r="O278" s="97">
        <v>2</v>
      </c>
      <c r="P278" s="97">
        <v>1</v>
      </c>
      <c r="Q278" s="97"/>
      <c r="R278" s="98"/>
      <c r="S278" s="105"/>
      <c r="T278" s="97"/>
      <c r="U278" s="97"/>
      <c r="V278" s="97"/>
      <c r="W278" s="97"/>
      <c r="X278" s="97"/>
      <c r="Y278" s="106"/>
      <c r="Z278" s="99"/>
      <c r="AA278" s="97"/>
      <c r="AB278" s="97"/>
      <c r="AC278" s="97"/>
      <c r="AD278" s="97"/>
      <c r="AE278" s="97"/>
      <c r="AF278" s="97"/>
      <c r="AG278" s="97"/>
      <c r="AH278" s="106"/>
    </row>
    <row r="279" spans="1:34" ht="13.5" thickBot="1">
      <c r="A279" s="115"/>
      <c r="B279" s="154">
        <v>38563</v>
      </c>
      <c r="C279" s="111" t="s">
        <v>152</v>
      </c>
      <c r="D279" s="99"/>
      <c r="E279" s="97"/>
      <c r="F279" s="97"/>
      <c r="G279" s="97"/>
      <c r="H279" s="98"/>
      <c r="I279" s="143">
        <f t="shared" si="9"/>
        <v>0</v>
      </c>
      <c r="J279" s="144">
        <f t="shared" si="10"/>
        <v>0</v>
      </c>
      <c r="K279" s="97"/>
      <c r="L279" s="97"/>
      <c r="M279" s="97"/>
      <c r="N279" s="97"/>
      <c r="O279" s="97"/>
      <c r="P279" s="97"/>
      <c r="Q279" s="97"/>
      <c r="R279" s="98"/>
      <c r="S279" s="105"/>
      <c r="T279" s="97"/>
      <c r="U279" s="97"/>
      <c r="V279" s="97"/>
      <c r="W279" s="97"/>
      <c r="X279" s="97"/>
      <c r="Y279" s="106"/>
      <c r="Z279" s="99"/>
      <c r="AA279" s="97"/>
      <c r="AB279" s="97"/>
      <c r="AC279" s="97"/>
      <c r="AD279" s="97"/>
      <c r="AE279" s="97"/>
      <c r="AF279" s="97"/>
      <c r="AG279" s="97"/>
      <c r="AH279" s="106"/>
    </row>
    <row r="280" spans="1:34" ht="23.25" thickBot="1">
      <c r="A280" s="115"/>
      <c r="B280" s="154">
        <v>38564</v>
      </c>
      <c r="C280" s="111" t="s">
        <v>154</v>
      </c>
      <c r="D280" s="99">
        <v>1</v>
      </c>
      <c r="E280" s="97"/>
      <c r="F280" s="97">
        <v>1</v>
      </c>
      <c r="G280" s="97"/>
      <c r="H280" s="98"/>
      <c r="I280" s="143">
        <f t="shared" si="9"/>
        <v>25</v>
      </c>
      <c r="J280" s="144">
        <f t="shared" si="10"/>
        <v>5</v>
      </c>
      <c r="K280" s="97">
        <v>25</v>
      </c>
      <c r="L280" s="97">
        <v>5</v>
      </c>
      <c r="M280" s="97"/>
      <c r="N280" s="97"/>
      <c r="O280" s="97"/>
      <c r="P280" s="97"/>
      <c r="Q280" s="97"/>
      <c r="R280" s="98"/>
      <c r="S280" s="105"/>
      <c r="T280" s="97"/>
      <c r="U280" s="97"/>
      <c r="V280" s="97"/>
      <c r="W280" s="97"/>
      <c r="X280" s="97"/>
      <c r="Y280" s="106"/>
      <c r="Z280" s="99"/>
      <c r="AA280" s="97"/>
      <c r="AB280" s="97"/>
      <c r="AC280" s="97"/>
      <c r="AD280" s="97"/>
      <c r="AE280" s="97"/>
      <c r="AF280" s="97"/>
      <c r="AG280" s="97"/>
      <c r="AH280" s="106"/>
    </row>
    <row r="281" spans="1:34" ht="23.25" thickBot="1">
      <c r="A281" s="115"/>
      <c r="B281" s="87">
        <v>38565</v>
      </c>
      <c r="C281" s="111" t="s">
        <v>174</v>
      </c>
      <c r="D281" s="99">
        <v>1</v>
      </c>
      <c r="E281" s="97"/>
      <c r="F281" s="97">
        <v>1</v>
      </c>
      <c r="G281" s="97"/>
      <c r="H281" s="98"/>
      <c r="I281" s="143">
        <f t="shared" si="9"/>
        <v>22</v>
      </c>
      <c r="J281" s="144">
        <f t="shared" si="10"/>
        <v>3</v>
      </c>
      <c r="K281" s="97">
        <v>17</v>
      </c>
      <c r="L281" s="97">
        <v>3</v>
      </c>
      <c r="M281" s="97"/>
      <c r="N281" s="97"/>
      <c r="O281" s="97"/>
      <c r="P281" s="97"/>
      <c r="Q281" s="97"/>
      <c r="R281" s="98"/>
      <c r="S281" s="105"/>
      <c r="T281" s="97"/>
      <c r="U281" s="97"/>
      <c r="V281" s="97"/>
      <c r="W281" s="97"/>
      <c r="X281" s="97"/>
      <c r="Y281" s="106"/>
      <c r="Z281" s="99">
        <v>5</v>
      </c>
      <c r="AA281" s="97"/>
      <c r="AB281" s="97"/>
      <c r="AC281" s="97"/>
      <c r="AD281" s="97"/>
      <c r="AE281" s="97"/>
      <c r="AF281" s="97"/>
      <c r="AG281" s="97"/>
      <c r="AH281" s="106"/>
    </row>
    <row r="282" spans="1:34" ht="23.25" thickBot="1">
      <c r="A282" s="115"/>
      <c r="B282" s="87">
        <v>38566</v>
      </c>
      <c r="C282" s="111" t="s">
        <v>175</v>
      </c>
      <c r="D282" s="99">
        <v>1</v>
      </c>
      <c r="E282" s="97"/>
      <c r="F282" s="97">
        <v>1</v>
      </c>
      <c r="G282" s="97"/>
      <c r="H282" s="98"/>
      <c r="I282" s="143">
        <f t="shared" si="9"/>
        <v>60</v>
      </c>
      <c r="J282" s="144">
        <f t="shared" si="10"/>
        <v>6</v>
      </c>
      <c r="K282" s="97"/>
      <c r="L282" s="97"/>
      <c r="M282" s="97"/>
      <c r="N282" s="97"/>
      <c r="O282" s="97"/>
      <c r="P282" s="97"/>
      <c r="Q282" s="97"/>
      <c r="R282" s="98"/>
      <c r="S282" s="105"/>
      <c r="T282" s="97"/>
      <c r="U282" s="97"/>
      <c r="V282" s="97"/>
      <c r="W282" s="97">
        <v>60</v>
      </c>
      <c r="X282" s="97">
        <v>6</v>
      </c>
      <c r="Y282" s="106"/>
      <c r="Z282" s="99"/>
      <c r="AA282" s="97"/>
      <c r="AB282" s="97"/>
      <c r="AC282" s="97"/>
      <c r="AD282" s="97"/>
      <c r="AE282" s="97"/>
      <c r="AF282" s="97"/>
      <c r="AG282" s="97"/>
      <c r="AH282" s="106"/>
    </row>
    <row r="283" spans="1:34" ht="34.5" thickBot="1">
      <c r="A283" s="115"/>
      <c r="B283" s="87">
        <v>38567</v>
      </c>
      <c r="C283" s="111" t="s">
        <v>176</v>
      </c>
      <c r="D283" s="99">
        <v>1</v>
      </c>
      <c r="E283" s="97"/>
      <c r="F283" s="97">
        <v>1</v>
      </c>
      <c r="G283" s="97"/>
      <c r="H283" s="98"/>
      <c r="I283" s="143">
        <f t="shared" si="9"/>
        <v>72</v>
      </c>
      <c r="J283" s="144">
        <f t="shared" si="10"/>
        <v>7</v>
      </c>
      <c r="K283" s="97"/>
      <c r="L283" s="97"/>
      <c r="M283" s="97"/>
      <c r="N283" s="97"/>
      <c r="O283" s="97"/>
      <c r="P283" s="97"/>
      <c r="Q283" s="97"/>
      <c r="R283" s="98"/>
      <c r="S283" s="105"/>
      <c r="T283" s="97"/>
      <c r="U283" s="97"/>
      <c r="V283" s="97"/>
      <c r="W283" s="97">
        <v>72</v>
      </c>
      <c r="X283" s="97">
        <v>7</v>
      </c>
      <c r="Y283" s="106"/>
      <c r="Z283" s="99"/>
      <c r="AA283" s="97"/>
      <c r="AB283" s="97"/>
      <c r="AC283" s="97"/>
      <c r="AD283" s="97"/>
      <c r="AE283" s="97"/>
      <c r="AF283" s="97"/>
      <c r="AG283" s="97"/>
      <c r="AH283" s="106"/>
    </row>
    <row r="284" spans="1:34" ht="23.25" thickBot="1">
      <c r="A284" s="115"/>
      <c r="B284" s="87">
        <v>38568</v>
      </c>
      <c r="C284" s="111" t="s">
        <v>177</v>
      </c>
      <c r="D284" s="99">
        <v>1</v>
      </c>
      <c r="E284" s="97"/>
      <c r="F284" s="97">
        <v>1</v>
      </c>
      <c r="G284" s="97"/>
      <c r="H284" s="98"/>
      <c r="I284" s="143">
        <f t="shared" si="9"/>
        <v>62</v>
      </c>
      <c r="J284" s="144">
        <f t="shared" si="10"/>
        <v>6</v>
      </c>
      <c r="K284" s="97"/>
      <c r="L284" s="97"/>
      <c r="M284" s="97"/>
      <c r="N284" s="97"/>
      <c r="O284" s="97"/>
      <c r="P284" s="97"/>
      <c r="Q284" s="97"/>
      <c r="R284" s="98"/>
      <c r="S284" s="105"/>
      <c r="T284" s="97"/>
      <c r="U284" s="97"/>
      <c r="V284" s="97"/>
      <c r="W284" s="97">
        <v>62</v>
      </c>
      <c r="X284" s="97">
        <v>6</v>
      </c>
      <c r="Y284" s="106"/>
      <c r="Z284" s="99"/>
      <c r="AA284" s="97"/>
      <c r="AB284" s="97"/>
      <c r="AC284" s="97"/>
      <c r="AD284" s="97"/>
      <c r="AE284" s="97"/>
      <c r="AF284" s="97"/>
      <c r="AG284" s="97"/>
      <c r="AH284" s="106"/>
    </row>
    <row r="285" spans="1:34" ht="13.5" thickBot="1">
      <c r="A285" s="115"/>
      <c r="B285" s="87">
        <v>38569</v>
      </c>
      <c r="C285" s="111" t="s">
        <v>442</v>
      </c>
      <c r="D285" s="99"/>
      <c r="E285" s="97"/>
      <c r="F285" s="97"/>
      <c r="G285" s="97"/>
      <c r="H285" s="98"/>
      <c r="I285" s="143">
        <f t="shared" si="9"/>
        <v>0</v>
      </c>
      <c r="J285" s="144">
        <f t="shared" si="10"/>
        <v>0</v>
      </c>
      <c r="K285" s="97"/>
      <c r="L285" s="97"/>
      <c r="M285" s="97"/>
      <c r="N285" s="97"/>
      <c r="O285" s="97"/>
      <c r="P285" s="97"/>
      <c r="Q285" s="97"/>
      <c r="R285" s="98"/>
      <c r="S285" s="105"/>
      <c r="T285" s="97"/>
      <c r="U285" s="97"/>
      <c r="V285" s="97"/>
      <c r="W285" s="97"/>
      <c r="X285" s="97"/>
      <c r="Y285" s="106"/>
      <c r="Z285" s="99"/>
      <c r="AA285" s="97"/>
      <c r="AB285" s="97"/>
      <c r="AC285" s="97"/>
      <c r="AD285" s="97"/>
      <c r="AE285" s="97"/>
      <c r="AF285" s="97"/>
      <c r="AG285" s="97"/>
      <c r="AH285" s="106"/>
    </row>
    <row r="286" spans="1:34" ht="13.5" thickBot="1">
      <c r="A286" s="115"/>
      <c r="B286" s="154">
        <v>38570</v>
      </c>
      <c r="C286" s="111" t="s">
        <v>178</v>
      </c>
      <c r="D286" s="99">
        <v>1</v>
      </c>
      <c r="E286" s="97"/>
      <c r="F286" s="97">
        <v>1</v>
      </c>
      <c r="G286" s="97"/>
      <c r="H286" s="98"/>
      <c r="I286" s="143">
        <f t="shared" si="9"/>
        <v>27</v>
      </c>
      <c r="J286" s="144">
        <f t="shared" si="10"/>
        <v>5</v>
      </c>
      <c r="K286" s="97">
        <v>20</v>
      </c>
      <c r="L286" s="97">
        <v>4</v>
      </c>
      <c r="M286" s="97"/>
      <c r="N286" s="97"/>
      <c r="O286" s="97">
        <v>2</v>
      </c>
      <c r="P286" s="97">
        <v>1</v>
      </c>
      <c r="Q286" s="97"/>
      <c r="R286" s="98"/>
      <c r="S286" s="105"/>
      <c r="T286" s="97"/>
      <c r="U286" s="97"/>
      <c r="V286" s="97"/>
      <c r="W286" s="97"/>
      <c r="X286" s="97"/>
      <c r="Y286" s="106"/>
      <c r="Z286" s="99"/>
      <c r="AA286" s="97">
        <v>5</v>
      </c>
      <c r="AB286" s="97"/>
      <c r="AC286" s="97"/>
      <c r="AD286" s="97"/>
      <c r="AE286" s="97"/>
      <c r="AF286" s="97"/>
      <c r="AG286" s="97"/>
      <c r="AH286" s="106"/>
    </row>
    <row r="287" spans="1:34" ht="34.5" thickBot="1">
      <c r="A287" s="115"/>
      <c r="B287" s="154">
        <v>38571</v>
      </c>
      <c r="C287" s="111" t="s">
        <v>73</v>
      </c>
      <c r="D287" s="99">
        <v>1</v>
      </c>
      <c r="E287" s="97">
        <v>1</v>
      </c>
      <c r="F287" s="97">
        <v>1</v>
      </c>
      <c r="G287" s="97"/>
      <c r="H287" s="98"/>
      <c r="I287" s="143">
        <f t="shared" si="9"/>
        <v>43</v>
      </c>
      <c r="J287" s="144">
        <f t="shared" si="10"/>
        <v>6</v>
      </c>
      <c r="K287" s="97">
        <v>12</v>
      </c>
      <c r="L287" s="97">
        <v>2</v>
      </c>
      <c r="M287" s="97"/>
      <c r="N287" s="97"/>
      <c r="O287" s="97"/>
      <c r="P287" s="97"/>
      <c r="Q287" s="97"/>
      <c r="R287" s="98"/>
      <c r="S287" s="105">
        <v>31</v>
      </c>
      <c r="T287" s="97">
        <v>4</v>
      </c>
      <c r="U287" s="97"/>
      <c r="V287" s="97"/>
      <c r="W287" s="97"/>
      <c r="X287" s="97"/>
      <c r="Y287" s="106"/>
      <c r="Z287" s="99"/>
      <c r="AA287" s="97"/>
      <c r="AB287" s="97"/>
      <c r="AC287" s="97"/>
      <c r="AD287" s="97"/>
      <c r="AE287" s="97"/>
      <c r="AF287" s="97"/>
      <c r="AG287" s="97"/>
      <c r="AH287" s="106"/>
    </row>
    <row r="288" spans="1:34" ht="34.5" thickBot="1">
      <c r="A288" s="115"/>
      <c r="B288" s="87">
        <v>38572</v>
      </c>
      <c r="C288" s="111" t="s">
        <v>74</v>
      </c>
      <c r="D288" s="99">
        <v>1</v>
      </c>
      <c r="E288" s="97">
        <v>1</v>
      </c>
      <c r="F288" s="97">
        <v>1</v>
      </c>
      <c r="G288" s="97"/>
      <c r="H288" s="98"/>
      <c r="I288" s="143">
        <f t="shared" si="9"/>
        <v>66</v>
      </c>
      <c r="J288" s="144">
        <f t="shared" si="10"/>
        <v>9</v>
      </c>
      <c r="K288" s="97">
        <v>13</v>
      </c>
      <c r="L288" s="97">
        <v>2</v>
      </c>
      <c r="M288" s="97"/>
      <c r="N288" s="97"/>
      <c r="O288" s="97"/>
      <c r="P288" s="97"/>
      <c r="Q288" s="97"/>
      <c r="R288" s="98"/>
      <c r="S288" s="105">
        <v>53</v>
      </c>
      <c r="T288" s="97">
        <v>7</v>
      </c>
      <c r="U288" s="97"/>
      <c r="V288" s="97"/>
      <c r="W288" s="97"/>
      <c r="X288" s="97"/>
      <c r="Y288" s="106"/>
      <c r="Z288" s="99"/>
      <c r="AA288" s="97"/>
      <c r="AB288" s="97"/>
      <c r="AC288" s="97"/>
      <c r="AD288" s="97"/>
      <c r="AE288" s="97"/>
      <c r="AF288" s="97"/>
      <c r="AG288" s="97"/>
      <c r="AH288" s="106"/>
    </row>
    <row r="289" spans="1:34" ht="13.5" thickBot="1">
      <c r="A289" s="115"/>
      <c r="B289" s="87">
        <v>38573</v>
      </c>
      <c r="C289" s="111" t="s">
        <v>442</v>
      </c>
      <c r="D289" s="99"/>
      <c r="E289" s="97"/>
      <c r="F289" s="97"/>
      <c r="G289" s="97"/>
      <c r="H289" s="98"/>
      <c r="I289" s="143">
        <f t="shared" si="9"/>
        <v>0</v>
      </c>
      <c r="J289" s="144">
        <f t="shared" si="10"/>
        <v>0</v>
      </c>
      <c r="K289" s="97"/>
      <c r="L289" s="97"/>
      <c r="M289" s="97"/>
      <c r="N289" s="97"/>
      <c r="O289" s="97"/>
      <c r="P289" s="97"/>
      <c r="Q289" s="97"/>
      <c r="R289" s="98"/>
      <c r="S289" s="105"/>
      <c r="T289" s="97"/>
      <c r="U289" s="97"/>
      <c r="V289" s="97"/>
      <c r="W289" s="97"/>
      <c r="X289" s="97"/>
      <c r="Y289" s="106"/>
      <c r="Z289" s="99"/>
      <c r="AA289" s="97"/>
      <c r="AB289" s="97"/>
      <c r="AC289" s="97"/>
      <c r="AD289" s="97"/>
      <c r="AE289" s="97"/>
      <c r="AF289" s="97"/>
      <c r="AG289" s="97"/>
      <c r="AH289" s="106"/>
    </row>
    <row r="290" spans="1:34" ht="13.5" thickBot="1">
      <c r="A290" s="115"/>
      <c r="B290" s="87">
        <v>38574</v>
      </c>
      <c r="C290" s="111" t="s">
        <v>179</v>
      </c>
      <c r="D290" s="99">
        <v>1</v>
      </c>
      <c r="E290" s="97"/>
      <c r="F290" s="97">
        <v>1</v>
      </c>
      <c r="G290" s="97"/>
      <c r="H290" s="98"/>
      <c r="I290" s="143">
        <f t="shared" si="9"/>
        <v>25</v>
      </c>
      <c r="J290" s="144">
        <f t="shared" si="10"/>
        <v>4</v>
      </c>
      <c r="K290" s="97">
        <v>20</v>
      </c>
      <c r="L290" s="97">
        <v>4</v>
      </c>
      <c r="M290" s="97"/>
      <c r="N290" s="97"/>
      <c r="O290" s="97"/>
      <c r="P290" s="97"/>
      <c r="Q290" s="97"/>
      <c r="R290" s="98"/>
      <c r="S290" s="105"/>
      <c r="T290" s="97"/>
      <c r="U290" s="97"/>
      <c r="V290" s="97"/>
      <c r="W290" s="97"/>
      <c r="X290" s="97"/>
      <c r="Y290" s="106"/>
      <c r="Z290" s="99"/>
      <c r="AA290" s="97">
        <v>5</v>
      </c>
      <c r="AB290" s="97"/>
      <c r="AC290" s="97"/>
      <c r="AD290" s="97"/>
      <c r="AE290" s="97"/>
      <c r="AF290" s="97"/>
      <c r="AG290" s="97"/>
      <c r="AH290" s="106"/>
    </row>
    <row r="291" spans="1:34" ht="34.5" thickBot="1">
      <c r="A291" s="115"/>
      <c r="B291" s="87">
        <v>38575</v>
      </c>
      <c r="C291" s="111" t="s">
        <v>75</v>
      </c>
      <c r="D291" s="99">
        <v>1</v>
      </c>
      <c r="E291" s="97">
        <v>1</v>
      </c>
      <c r="F291" s="97">
        <v>1</v>
      </c>
      <c r="G291" s="97"/>
      <c r="H291" s="98"/>
      <c r="I291" s="143">
        <f t="shared" si="9"/>
        <v>53</v>
      </c>
      <c r="J291" s="144">
        <f t="shared" si="10"/>
        <v>7</v>
      </c>
      <c r="K291" s="97">
        <v>13</v>
      </c>
      <c r="L291" s="97">
        <v>2</v>
      </c>
      <c r="M291" s="97"/>
      <c r="N291" s="97"/>
      <c r="O291" s="97"/>
      <c r="P291" s="97"/>
      <c r="Q291" s="97"/>
      <c r="R291" s="98"/>
      <c r="S291" s="105">
        <v>40</v>
      </c>
      <c r="T291" s="97">
        <v>5</v>
      </c>
      <c r="U291" s="97"/>
      <c r="V291" s="97"/>
      <c r="W291" s="97"/>
      <c r="X291" s="97"/>
      <c r="Y291" s="106"/>
      <c r="Z291" s="99"/>
      <c r="AA291" s="97"/>
      <c r="AB291" s="97"/>
      <c r="AC291" s="97"/>
      <c r="AD291" s="97"/>
      <c r="AE291" s="97"/>
      <c r="AF291" s="97"/>
      <c r="AG291" s="97"/>
      <c r="AH291" s="106"/>
    </row>
    <row r="292" spans="1:34" ht="68.25" thickBot="1">
      <c r="A292" s="115"/>
      <c r="B292" s="87">
        <v>38576</v>
      </c>
      <c r="C292" s="111" t="s">
        <v>76</v>
      </c>
      <c r="D292" s="99">
        <v>1</v>
      </c>
      <c r="E292" s="97">
        <v>1</v>
      </c>
      <c r="F292" s="97">
        <v>1</v>
      </c>
      <c r="G292" s="97"/>
      <c r="H292" s="98"/>
      <c r="I292" s="143">
        <f t="shared" si="9"/>
        <v>95</v>
      </c>
      <c r="J292" s="144">
        <f t="shared" si="10"/>
        <v>12</v>
      </c>
      <c r="K292" s="97">
        <v>6</v>
      </c>
      <c r="L292" s="97">
        <v>1</v>
      </c>
      <c r="M292" s="97"/>
      <c r="N292" s="97"/>
      <c r="O292" s="97"/>
      <c r="P292" s="97"/>
      <c r="Q292" s="97"/>
      <c r="R292" s="98"/>
      <c r="S292" s="105">
        <v>89</v>
      </c>
      <c r="T292" s="97">
        <v>11</v>
      </c>
      <c r="U292" s="97"/>
      <c r="V292" s="97"/>
      <c r="W292" s="97"/>
      <c r="X292" s="97"/>
      <c r="Y292" s="106"/>
      <c r="Z292" s="99"/>
      <c r="AA292" s="97"/>
      <c r="AB292" s="97"/>
      <c r="AC292" s="97"/>
      <c r="AD292" s="97"/>
      <c r="AE292" s="97"/>
      <c r="AF292" s="97"/>
      <c r="AG292" s="97"/>
      <c r="AH292" s="106"/>
    </row>
    <row r="293" spans="1:34" ht="13.5" thickBot="1">
      <c r="A293" s="115"/>
      <c r="B293" s="154">
        <v>38577</v>
      </c>
      <c r="C293" s="111" t="s">
        <v>442</v>
      </c>
      <c r="D293" s="99"/>
      <c r="E293" s="97"/>
      <c r="F293" s="97"/>
      <c r="G293" s="97"/>
      <c r="H293" s="98"/>
      <c r="I293" s="143">
        <f t="shared" si="9"/>
        <v>0</v>
      </c>
      <c r="J293" s="144">
        <f t="shared" si="10"/>
        <v>0</v>
      </c>
      <c r="K293" s="97"/>
      <c r="L293" s="97"/>
      <c r="M293" s="97"/>
      <c r="N293" s="97"/>
      <c r="O293" s="97"/>
      <c r="P293" s="97"/>
      <c r="Q293" s="97"/>
      <c r="R293" s="98"/>
      <c r="S293" s="105"/>
      <c r="T293" s="97"/>
      <c r="U293" s="97"/>
      <c r="V293" s="97"/>
      <c r="W293" s="97"/>
      <c r="X293" s="97"/>
      <c r="Y293" s="106"/>
      <c r="Z293" s="99"/>
      <c r="AA293" s="97"/>
      <c r="AB293" s="97"/>
      <c r="AC293" s="97"/>
      <c r="AD293" s="97"/>
      <c r="AE293" s="97"/>
      <c r="AF293" s="97"/>
      <c r="AG293" s="97"/>
      <c r="AH293" s="106"/>
    </row>
    <row r="294" spans="1:34" ht="34.5" thickBot="1">
      <c r="A294" s="115"/>
      <c r="B294" s="154">
        <v>38578</v>
      </c>
      <c r="C294" s="111" t="s">
        <v>77</v>
      </c>
      <c r="D294" s="99">
        <v>1</v>
      </c>
      <c r="E294" s="97">
        <v>1</v>
      </c>
      <c r="F294" s="97">
        <v>1</v>
      </c>
      <c r="G294" s="97"/>
      <c r="H294" s="98"/>
      <c r="I294" s="143">
        <f t="shared" si="9"/>
        <v>50</v>
      </c>
      <c r="J294" s="144">
        <f t="shared" si="10"/>
        <v>7</v>
      </c>
      <c r="K294" s="97">
        <v>6</v>
      </c>
      <c r="L294" s="97">
        <v>1</v>
      </c>
      <c r="M294" s="97"/>
      <c r="N294" s="97"/>
      <c r="O294" s="97"/>
      <c r="P294" s="97"/>
      <c r="Q294" s="97"/>
      <c r="R294" s="98"/>
      <c r="S294" s="105">
        <v>44</v>
      </c>
      <c r="T294" s="97">
        <v>6</v>
      </c>
      <c r="U294" s="97"/>
      <c r="V294" s="97"/>
      <c r="W294" s="97"/>
      <c r="X294" s="97"/>
      <c r="Y294" s="106"/>
      <c r="Z294" s="99"/>
      <c r="AA294" s="97"/>
      <c r="AB294" s="97"/>
      <c r="AC294" s="97"/>
      <c r="AD294" s="97"/>
      <c r="AE294" s="97"/>
      <c r="AF294" s="97"/>
      <c r="AG294" s="97"/>
      <c r="AH294" s="106"/>
    </row>
    <row r="295" spans="1:34" ht="13.5" thickBot="1">
      <c r="A295" s="115"/>
      <c r="B295" s="87">
        <v>38579</v>
      </c>
      <c r="C295" s="111" t="s">
        <v>167</v>
      </c>
      <c r="D295" s="99"/>
      <c r="E295" s="97"/>
      <c r="F295" s="97"/>
      <c r="G295" s="97">
        <v>1</v>
      </c>
      <c r="H295" s="98"/>
      <c r="I295" s="143">
        <f t="shared" si="9"/>
        <v>0</v>
      </c>
      <c r="J295" s="144">
        <f t="shared" si="10"/>
        <v>0</v>
      </c>
      <c r="K295" s="97"/>
      <c r="L295" s="97"/>
      <c r="M295" s="97"/>
      <c r="N295" s="97"/>
      <c r="O295" s="97"/>
      <c r="P295" s="97"/>
      <c r="Q295" s="97"/>
      <c r="R295" s="98"/>
      <c r="S295" s="105"/>
      <c r="T295" s="97"/>
      <c r="U295" s="97"/>
      <c r="V295" s="97"/>
      <c r="W295" s="97"/>
      <c r="X295" s="97"/>
      <c r="Y295" s="106"/>
      <c r="Z295" s="99"/>
      <c r="AA295" s="97"/>
      <c r="AB295" s="97"/>
      <c r="AC295" s="97"/>
      <c r="AD295" s="97"/>
      <c r="AE295" s="97"/>
      <c r="AF295" s="97"/>
      <c r="AG295" s="97"/>
      <c r="AH295" s="106"/>
    </row>
    <row r="296" spans="1:34" ht="34.5" thickBot="1">
      <c r="A296" s="115"/>
      <c r="B296" s="87">
        <v>38580</v>
      </c>
      <c r="C296" s="111" t="s">
        <v>171</v>
      </c>
      <c r="D296" s="99"/>
      <c r="E296" s="97"/>
      <c r="F296" s="97"/>
      <c r="G296" s="97">
        <v>1</v>
      </c>
      <c r="H296" s="98"/>
      <c r="I296" s="143">
        <f t="shared" si="9"/>
        <v>0</v>
      </c>
      <c r="J296" s="144">
        <f t="shared" si="10"/>
        <v>0</v>
      </c>
      <c r="K296" s="97"/>
      <c r="L296" s="97"/>
      <c r="M296" s="97"/>
      <c r="N296" s="97"/>
      <c r="O296" s="97"/>
      <c r="P296" s="97"/>
      <c r="Q296" s="97"/>
      <c r="R296" s="98"/>
      <c r="S296" s="105"/>
      <c r="T296" s="97"/>
      <c r="U296" s="97"/>
      <c r="V296" s="97"/>
      <c r="W296" s="97"/>
      <c r="X296" s="97"/>
      <c r="Y296" s="106"/>
      <c r="Z296" s="99"/>
      <c r="AA296" s="97"/>
      <c r="AB296" s="97"/>
      <c r="AC296" s="97"/>
      <c r="AD296" s="97"/>
      <c r="AE296" s="97"/>
      <c r="AF296" s="97"/>
      <c r="AG296" s="97"/>
      <c r="AH296" s="106"/>
    </row>
    <row r="297" spans="1:34" ht="23.25" thickBot="1">
      <c r="A297" s="115"/>
      <c r="B297" s="87">
        <v>38581</v>
      </c>
      <c r="C297" s="111" t="s">
        <v>168</v>
      </c>
      <c r="D297" s="99"/>
      <c r="E297" s="97"/>
      <c r="F297" s="97"/>
      <c r="G297" s="97">
        <v>1</v>
      </c>
      <c r="H297" s="98"/>
      <c r="I297" s="143">
        <f t="shared" si="9"/>
        <v>0</v>
      </c>
      <c r="J297" s="144">
        <f t="shared" si="10"/>
        <v>0</v>
      </c>
      <c r="K297" s="97"/>
      <c r="L297" s="97"/>
      <c r="M297" s="97"/>
      <c r="N297" s="97"/>
      <c r="O297" s="97"/>
      <c r="P297" s="97"/>
      <c r="Q297" s="97"/>
      <c r="R297" s="98"/>
      <c r="S297" s="105"/>
      <c r="T297" s="97"/>
      <c r="U297" s="97"/>
      <c r="V297" s="97"/>
      <c r="W297" s="97"/>
      <c r="X297" s="97"/>
      <c r="Y297" s="106"/>
      <c r="Z297" s="99"/>
      <c r="AA297" s="97"/>
      <c r="AB297" s="97"/>
      <c r="AC297" s="97"/>
      <c r="AD297" s="97"/>
      <c r="AE297" s="97"/>
      <c r="AF297" s="97"/>
      <c r="AG297" s="97"/>
      <c r="AH297" s="106"/>
    </row>
    <row r="298" spans="1:34" ht="34.5" thickBot="1">
      <c r="A298" s="115"/>
      <c r="B298" s="87">
        <v>38582</v>
      </c>
      <c r="C298" s="111" t="s">
        <v>169</v>
      </c>
      <c r="D298" s="99">
        <v>1</v>
      </c>
      <c r="E298" s="97"/>
      <c r="F298" s="97">
        <v>1</v>
      </c>
      <c r="G298" s="97">
        <v>1</v>
      </c>
      <c r="H298" s="98"/>
      <c r="I298" s="143">
        <f t="shared" si="9"/>
        <v>25</v>
      </c>
      <c r="J298" s="144">
        <f t="shared" si="10"/>
        <v>7</v>
      </c>
      <c r="K298" s="97"/>
      <c r="L298" s="97"/>
      <c r="M298" s="97"/>
      <c r="N298" s="97"/>
      <c r="O298" s="97"/>
      <c r="P298" s="97"/>
      <c r="Q298" s="97"/>
      <c r="R298" s="98"/>
      <c r="S298" s="105"/>
      <c r="T298" s="97"/>
      <c r="U298" s="97"/>
      <c r="V298" s="97"/>
      <c r="W298" s="97"/>
      <c r="X298" s="97"/>
      <c r="Y298" s="106"/>
      <c r="Z298" s="99"/>
      <c r="AA298" s="97"/>
      <c r="AB298" s="97">
        <v>25</v>
      </c>
      <c r="AC298" s="97">
        <v>7</v>
      </c>
      <c r="AD298" s="97"/>
      <c r="AE298" s="97"/>
      <c r="AF298" s="97"/>
      <c r="AG298" s="97"/>
      <c r="AH298" s="106"/>
    </row>
    <row r="299" spans="1:34" ht="23.25" thickBot="1">
      <c r="A299" s="115"/>
      <c r="B299" s="87">
        <v>38583</v>
      </c>
      <c r="C299" s="220" t="s">
        <v>172</v>
      </c>
      <c r="D299" s="99">
        <v>1</v>
      </c>
      <c r="E299" s="97">
        <v>1</v>
      </c>
      <c r="F299" s="97">
        <v>1</v>
      </c>
      <c r="G299" s="97">
        <v>1</v>
      </c>
      <c r="H299" s="98"/>
      <c r="I299" s="143">
        <f>K299+M299+O299+Q299+S299+U299+W299+Z299+AA299+AB299+AD299+AF299+(AG299*20)+(AH299*60)</f>
        <v>64</v>
      </c>
      <c r="J299" s="144">
        <f t="shared" si="10"/>
        <v>12</v>
      </c>
      <c r="K299" s="97">
        <v>10</v>
      </c>
      <c r="L299" s="97">
        <v>2</v>
      </c>
      <c r="M299" s="97"/>
      <c r="N299" s="97"/>
      <c r="O299" s="97"/>
      <c r="P299" s="97"/>
      <c r="Q299" s="97"/>
      <c r="R299" s="98"/>
      <c r="S299" s="105">
        <v>54</v>
      </c>
      <c r="T299" s="97">
        <v>10</v>
      </c>
      <c r="U299" s="97"/>
      <c r="V299" s="97"/>
      <c r="W299" s="97"/>
      <c r="X299" s="97"/>
      <c r="Y299" s="106"/>
      <c r="Z299" s="99"/>
      <c r="AA299" s="97"/>
      <c r="AB299" s="97"/>
      <c r="AC299" s="97"/>
      <c r="AD299" s="97"/>
      <c r="AE299" s="97"/>
      <c r="AF299" s="97"/>
      <c r="AG299" s="97"/>
      <c r="AH299" s="106"/>
    </row>
    <row r="300" spans="1:34" ht="68.25" thickBot="1">
      <c r="A300" s="115"/>
      <c r="B300" s="154">
        <v>38584</v>
      </c>
      <c r="C300" s="220" t="s">
        <v>173</v>
      </c>
      <c r="D300" s="99">
        <v>1</v>
      </c>
      <c r="E300" s="97"/>
      <c r="F300" s="97">
        <v>3</v>
      </c>
      <c r="G300" s="97">
        <v>1</v>
      </c>
      <c r="H300" s="98"/>
      <c r="I300" s="143">
        <f t="shared" si="9"/>
        <v>274</v>
      </c>
      <c r="J300" s="144">
        <f t="shared" si="10"/>
        <v>57</v>
      </c>
      <c r="K300" s="97">
        <v>6</v>
      </c>
      <c r="L300" s="97">
        <v>1</v>
      </c>
      <c r="M300" s="97"/>
      <c r="N300" s="97"/>
      <c r="O300" s="97"/>
      <c r="P300" s="97"/>
      <c r="Q300" s="97"/>
      <c r="R300" s="98"/>
      <c r="S300" s="105">
        <v>213</v>
      </c>
      <c r="T300" s="97">
        <v>36</v>
      </c>
      <c r="U300" s="97"/>
      <c r="V300" s="97"/>
      <c r="W300" s="97"/>
      <c r="X300" s="97"/>
      <c r="Y300" s="106"/>
      <c r="Z300" s="99"/>
      <c r="AA300" s="97"/>
      <c r="AB300" s="97">
        <v>55</v>
      </c>
      <c r="AC300" s="97">
        <v>20</v>
      </c>
      <c r="AD300" s="97"/>
      <c r="AE300" s="97"/>
      <c r="AF300" s="97"/>
      <c r="AG300" s="97"/>
      <c r="AH300" s="106"/>
    </row>
    <row r="301" spans="1:34" ht="23.25" thickBot="1">
      <c r="A301" s="115"/>
      <c r="B301" s="154">
        <v>38585</v>
      </c>
      <c r="C301" s="111" t="s">
        <v>164</v>
      </c>
      <c r="D301" s="99"/>
      <c r="E301" s="97"/>
      <c r="F301" s="97"/>
      <c r="G301" s="97">
        <v>1</v>
      </c>
      <c r="H301" s="98"/>
      <c r="I301" s="143">
        <f t="shared" si="9"/>
        <v>0</v>
      </c>
      <c r="J301" s="144">
        <f t="shared" si="10"/>
        <v>0</v>
      </c>
      <c r="K301" s="97"/>
      <c r="L301" s="97"/>
      <c r="M301" s="97"/>
      <c r="N301" s="97"/>
      <c r="O301" s="97"/>
      <c r="P301" s="97"/>
      <c r="Q301" s="97"/>
      <c r="R301" s="98"/>
      <c r="S301" s="105"/>
      <c r="T301" s="97"/>
      <c r="U301" s="97"/>
      <c r="V301" s="97"/>
      <c r="W301" s="97"/>
      <c r="X301" s="97"/>
      <c r="Y301" s="106"/>
      <c r="Z301" s="99"/>
      <c r="AA301" s="97"/>
      <c r="AB301" s="97"/>
      <c r="AC301" s="97"/>
      <c r="AD301" s="97"/>
      <c r="AE301" s="97"/>
      <c r="AF301" s="97"/>
      <c r="AG301" s="97"/>
      <c r="AH301" s="106"/>
    </row>
    <row r="302" spans="1:34" ht="13.5" thickBot="1">
      <c r="A302" s="115"/>
      <c r="B302" s="87">
        <v>38586</v>
      </c>
      <c r="C302" s="111" t="s">
        <v>170</v>
      </c>
      <c r="D302" s="99"/>
      <c r="E302" s="97"/>
      <c r="F302" s="97"/>
      <c r="G302" s="97">
        <v>1</v>
      </c>
      <c r="H302" s="98"/>
      <c r="I302" s="143">
        <f t="shared" si="9"/>
        <v>0</v>
      </c>
      <c r="J302" s="144">
        <f t="shared" si="10"/>
        <v>0</v>
      </c>
      <c r="K302" s="97"/>
      <c r="L302" s="97"/>
      <c r="M302" s="97"/>
      <c r="N302" s="97"/>
      <c r="O302" s="97"/>
      <c r="P302" s="97"/>
      <c r="Q302" s="97"/>
      <c r="R302" s="98"/>
      <c r="S302" s="105"/>
      <c r="T302" s="97"/>
      <c r="U302" s="97"/>
      <c r="V302" s="97"/>
      <c r="W302" s="97"/>
      <c r="X302" s="97"/>
      <c r="Y302" s="106"/>
      <c r="Z302" s="99"/>
      <c r="AA302" s="97"/>
      <c r="AB302" s="97"/>
      <c r="AC302" s="97"/>
      <c r="AD302" s="97"/>
      <c r="AE302" s="97"/>
      <c r="AF302" s="97"/>
      <c r="AG302" s="97"/>
      <c r="AH302" s="106"/>
    </row>
    <row r="303" spans="1:34" ht="13.5" thickBot="1">
      <c r="A303" s="115"/>
      <c r="B303" s="87">
        <v>38587</v>
      </c>
      <c r="C303" s="111" t="s">
        <v>163</v>
      </c>
      <c r="D303" s="99">
        <v>1</v>
      </c>
      <c r="E303" s="97"/>
      <c r="F303" s="97">
        <v>1</v>
      </c>
      <c r="G303" s="97">
        <v>1</v>
      </c>
      <c r="H303" s="98"/>
      <c r="I303" s="143">
        <f t="shared" si="9"/>
        <v>20</v>
      </c>
      <c r="J303" s="144">
        <f t="shared" si="10"/>
        <v>0</v>
      </c>
      <c r="K303" s="97"/>
      <c r="L303" s="97"/>
      <c r="M303" s="97"/>
      <c r="N303" s="97"/>
      <c r="O303" s="97"/>
      <c r="P303" s="97"/>
      <c r="Q303" s="97"/>
      <c r="R303" s="98"/>
      <c r="S303" s="105"/>
      <c r="T303" s="97"/>
      <c r="U303" s="97"/>
      <c r="V303" s="97"/>
      <c r="W303" s="97"/>
      <c r="X303" s="97"/>
      <c r="Y303" s="106"/>
      <c r="Z303" s="99"/>
      <c r="AA303" s="97"/>
      <c r="AB303" s="97"/>
      <c r="AC303" s="97"/>
      <c r="AD303" s="97">
        <v>20</v>
      </c>
      <c r="AE303" s="97">
        <v>7</v>
      </c>
      <c r="AF303" s="97"/>
      <c r="AG303" s="97"/>
      <c r="AH303" s="106"/>
    </row>
    <row r="304" spans="1:34" ht="13.5" thickBot="1">
      <c r="A304" s="115"/>
      <c r="B304" s="87">
        <v>38588</v>
      </c>
      <c r="C304" s="111" t="s">
        <v>162</v>
      </c>
      <c r="D304" s="99">
        <v>1</v>
      </c>
      <c r="E304" s="97"/>
      <c r="F304" s="97">
        <v>1</v>
      </c>
      <c r="G304" s="97">
        <v>1</v>
      </c>
      <c r="H304" s="98"/>
      <c r="I304" s="143">
        <f t="shared" si="9"/>
        <v>96</v>
      </c>
      <c r="J304" s="144">
        <f t="shared" si="10"/>
        <v>0</v>
      </c>
      <c r="K304" s="97"/>
      <c r="L304" s="97"/>
      <c r="M304" s="97"/>
      <c r="N304" s="97"/>
      <c r="O304" s="97"/>
      <c r="P304" s="97"/>
      <c r="Q304" s="97"/>
      <c r="R304" s="98"/>
      <c r="S304" s="105"/>
      <c r="T304" s="97"/>
      <c r="U304" s="97"/>
      <c r="V304" s="97"/>
      <c r="W304" s="97"/>
      <c r="X304" s="97"/>
      <c r="Y304" s="106"/>
      <c r="Z304" s="99"/>
      <c r="AA304" s="97"/>
      <c r="AB304" s="97"/>
      <c r="AC304" s="97"/>
      <c r="AD304" s="97"/>
      <c r="AE304" s="97"/>
      <c r="AF304" s="97"/>
      <c r="AG304" s="97"/>
      <c r="AH304" s="106">
        <v>1.6</v>
      </c>
    </row>
    <row r="305" spans="1:34" ht="13.5" thickBot="1">
      <c r="A305" s="115"/>
      <c r="B305" s="87">
        <v>38589</v>
      </c>
      <c r="C305" s="111" t="s">
        <v>442</v>
      </c>
      <c r="D305" s="99"/>
      <c r="E305" s="97"/>
      <c r="F305" s="97"/>
      <c r="G305" s="97">
        <v>1</v>
      </c>
      <c r="H305" s="98"/>
      <c r="I305" s="143">
        <f t="shared" si="9"/>
        <v>0</v>
      </c>
      <c r="J305" s="144">
        <f t="shared" si="10"/>
        <v>0</v>
      </c>
      <c r="K305" s="97"/>
      <c r="L305" s="97"/>
      <c r="M305" s="97"/>
      <c r="N305" s="97"/>
      <c r="O305" s="97"/>
      <c r="P305" s="97"/>
      <c r="Q305" s="97"/>
      <c r="R305" s="98"/>
      <c r="S305" s="105"/>
      <c r="T305" s="97"/>
      <c r="U305" s="97"/>
      <c r="V305" s="97"/>
      <c r="W305" s="97"/>
      <c r="X305" s="97"/>
      <c r="Y305" s="106"/>
      <c r="Z305" s="99"/>
      <c r="AA305" s="97"/>
      <c r="AB305" s="97"/>
      <c r="AC305" s="97"/>
      <c r="AD305" s="97"/>
      <c r="AE305" s="97"/>
      <c r="AF305" s="97"/>
      <c r="AG305" s="97"/>
      <c r="AH305" s="106"/>
    </row>
    <row r="306" spans="1:34" ht="13.5" thickBot="1">
      <c r="A306" s="115"/>
      <c r="B306" s="87">
        <v>38590</v>
      </c>
      <c r="C306" s="111" t="s">
        <v>442</v>
      </c>
      <c r="D306" s="99"/>
      <c r="E306" s="97"/>
      <c r="F306" s="97"/>
      <c r="G306" s="97">
        <v>1</v>
      </c>
      <c r="H306" s="98"/>
      <c r="I306" s="143">
        <f t="shared" si="9"/>
        <v>0</v>
      </c>
      <c r="J306" s="144">
        <f t="shared" si="10"/>
        <v>0</v>
      </c>
      <c r="K306" s="97"/>
      <c r="L306" s="97"/>
      <c r="M306" s="97"/>
      <c r="N306" s="97"/>
      <c r="O306" s="97"/>
      <c r="P306" s="97"/>
      <c r="Q306" s="97"/>
      <c r="R306" s="98"/>
      <c r="S306" s="105"/>
      <c r="T306" s="97"/>
      <c r="U306" s="97"/>
      <c r="V306" s="97"/>
      <c r="W306" s="97"/>
      <c r="X306" s="97"/>
      <c r="Y306" s="106"/>
      <c r="Z306" s="99"/>
      <c r="AA306" s="97"/>
      <c r="AB306" s="97"/>
      <c r="AC306" s="97"/>
      <c r="AD306" s="97"/>
      <c r="AE306" s="97"/>
      <c r="AF306" s="97"/>
      <c r="AG306" s="97"/>
      <c r="AH306" s="106"/>
    </row>
    <row r="307" spans="1:34" ht="23.25" thickBot="1">
      <c r="A307" s="115"/>
      <c r="B307" s="154">
        <v>38591</v>
      </c>
      <c r="C307" s="111" t="s">
        <v>161</v>
      </c>
      <c r="D307" s="99">
        <v>1</v>
      </c>
      <c r="E307" s="97"/>
      <c r="F307" s="97">
        <v>1</v>
      </c>
      <c r="G307" s="97">
        <v>1</v>
      </c>
      <c r="H307" s="98"/>
      <c r="I307" s="143">
        <f t="shared" si="9"/>
        <v>60</v>
      </c>
      <c r="J307" s="144">
        <f t="shared" si="10"/>
        <v>15</v>
      </c>
      <c r="K307" s="97"/>
      <c r="L307" s="97"/>
      <c r="M307" s="97"/>
      <c r="N307" s="97"/>
      <c r="O307" s="97"/>
      <c r="P307" s="97"/>
      <c r="Q307" s="97"/>
      <c r="R307" s="98"/>
      <c r="S307" s="105"/>
      <c r="T307" s="97"/>
      <c r="U307" s="97"/>
      <c r="V307" s="97"/>
      <c r="W307" s="97"/>
      <c r="X307" s="97"/>
      <c r="Y307" s="106"/>
      <c r="Z307" s="99"/>
      <c r="AA307" s="97"/>
      <c r="AB307" s="97">
        <v>60</v>
      </c>
      <c r="AC307" s="97">
        <v>15</v>
      </c>
      <c r="AD307" s="97"/>
      <c r="AE307" s="97"/>
      <c r="AF307" s="97"/>
      <c r="AG307" s="97"/>
      <c r="AH307" s="106"/>
    </row>
    <row r="308" spans="1:34" ht="34.5" thickBot="1">
      <c r="A308" s="115"/>
      <c r="B308" s="154">
        <v>38592</v>
      </c>
      <c r="C308" s="111" t="s">
        <v>159</v>
      </c>
      <c r="D308" s="99">
        <v>1</v>
      </c>
      <c r="E308" s="97">
        <v>1</v>
      </c>
      <c r="F308" s="97">
        <v>1</v>
      </c>
      <c r="G308" s="97">
        <v>1</v>
      </c>
      <c r="H308" s="98"/>
      <c r="I308" s="143">
        <f t="shared" si="9"/>
        <v>83</v>
      </c>
      <c r="J308" s="144">
        <f t="shared" si="10"/>
        <v>12</v>
      </c>
      <c r="K308" s="97">
        <v>12</v>
      </c>
      <c r="L308" s="97">
        <v>2</v>
      </c>
      <c r="M308" s="97"/>
      <c r="N308" s="97"/>
      <c r="O308" s="97"/>
      <c r="P308" s="97"/>
      <c r="Q308" s="97"/>
      <c r="R308" s="98"/>
      <c r="S308" s="105">
        <v>71</v>
      </c>
      <c r="T308" s="97">
        <v>10</v>
      </c>
      <c r="U308" s="97"/>
      <c r="V308" s="97"/>
      <c r="W308" s="97"/>
      <c r="X308" s="97"/>
      <c r="Y308" s="106"/>
      <c r="Z308" s="99"/>
      <c r="AA308" s="97"/>
      <c r="AB308" s="97"/>
      <c r="AC308" s="97"/>
      <c r="AD308" s="97"/>
      <c r="AE308" s="97"/>
      <c r="AF308" s="97"/>
      <c r="AG308" s="97"/>
      <c r="AH308" s="106"/>
    </row>
    <row r="309" spans="1:34" ht="13.5" thickBot="1">
      <c r="A309" s="115"/>
      <c r="B309" s="87">
        <v>38593</v>
      </c>
      <c r="C309" s="111" t="s">
        <v>442</v>
      </c>
      <c r="D309" s="99"/>
      <c r="E309" s="97"/>
      <c r="F309" s="97"/>
      <c r="G309" s="97">
        <v>1</v>
      </c>
      <c r="H309" s="98"/>
      <c r="I309" s="143">
        <f t="shared" si="9"/>
        <v>0</v>
      </c>
      <c r="J309" s="144">
        <f t="shared" si="10"/>
        <v>0</v>
      </c>
      <c r="K309" s="97"/>
      <c r="L309" s="97"/>
      <c r="M309" s="97"/>
      <c r="N309" s="97"/>
      <c r="O309" s="97"/>
      <c r="P309" s="97"/>
      <c r="Q309" s="97"/>
      <c r="R309" s="98"/>
      <c r="S309" s="105"/>
      <c r="T309" s="97"/>
      <c r="U309" s="97"/>
      <c r="V309" s="97"/>
      <c r="W309" s="97"/>
      <c r="X309" s="97"/>
      <c r="Y309" s="106"/>
      <c r="Z309" s="99"/>
      <c r="AA309" s="97"/>
      <c r="AB309" s="97"/>
      <c r="AC309" s="97"/>
      <c r="AD309" s="97"/>
      <c r="AE309" s="97"/>
      <c r="AF309" s="97"/>
      <c r="AG309" s="97"/>
      <c r="AH309" s="106"/>
    </row>
    <row r="310" spans="1:34" ht="13.5" thickBot="1">
      <c r="A310" s="115"/>
      <c r="B310" s="87">
        <v>38594</v>
      </c>
      <c r="C310" s="111" t="s">
        <v>158</v>
      </c>
      <c r="D310" s="99">
        <v>1</v>
      </c>
      <c r="E310" s="97"/>
      <c r="F310" s="97">
        <v>1</v>
      </c>
      <c r="G310" s="97">
        <v>1</v>
      </c>
      <c r="H310" s="98"/>
      <c r="I310" s="143">
        <f t="shared" si="9"/>
        <v>72</v>
      </c>
      <c r="J310" s="144">
        <f t="shared" si="10"/>
        <v>0</v>
      </c>
      <c r="K310" s="97"/>
      <c r="L310" s="97"/>
      <c r="M310" s="97"/>
      <c r="N310" s="97"/>
      <c r="O310" s="97"/>
      <c r="P310" s="97"/>
      <c r="Q310" s="97"/>
      <c r="R310" s="98"/>
      <c r="S310" s="105"/>
      <c r="T310" s="97"/>
      <c r="U310" s="97"/>
      <c r="V310" s="97"/>
      <c r="W310" s="97"/>
      <c r="X310" s="97"/>
      <c r="Y310" s="106"/>
      <c r="Z310" s="99"/>
      <c r="AA310" s="97"/>
      <c r="AB310" s="97"/>
      <c r="AC310" s="97"/>
      <c r="AD310" s="97"/>
      <c r="AE310" s="97"/>
      <c r="AF310" s="97"/>
      <c r="AG310" s="97"/>
      <c r="AH310" s="106">
        <v>1.2</v>
      </c>
    </row>
    <row r="311" spans="1:34" ht="13.5" thickBot="1">
      <c r="A311" s="115"/>
      <c r="B311" s="87">
        <v>38595</v>
      </c>
      <c r="C311" s="111" t="s">
        <v>157</v>
      </c>
      <c r="D311" s="99">
        <v>1</v>
      </c>
      <c r="E311" s="97"/>
      <c r="F311" s="97">
        <v>1</v>
      </c>
      <c r="G311" s="97">
        <v>1</v>
      </c>
      <c r="H311" s="98"/>
      <c r="I311" s="143">
        <f t="shared" si="9"/>
        <v>65</v>
      </c>
      <c r="J311" s="144">
        <f t="shared" si="10"/>
        <v>0</v>
      </c>
      <c r="K311" s="97"/>
      <c r="L311" s="97"/>
      <c r="M311" s="97"/>
      <c r="N311" s="97"/>
      <c r="O311" s="97"/>
      <c r="P311" s="97"/>
      <c r="Q311" s="97"/>
      <c r="R311" s="98"/>
      <c r="S311" s="105"/>
      <c r="T311" s="97"/>
      <c r="U311" s="97"/>
      <c r="V311" s="97"/>
      <c r="W311" s="97"/>
      <c r="X311" s="97"/>
      <c r="Y311" s="106"/>
      <c r="Z311" s="99"/>
      <c r="AA311" s="97"/>
      <c r="AB311" s="97"/>
      <c r="AC311" s="97"/>
      <c r="AD311" s="97">
        <v>65</v>
      </c>
      <c r="AE311" s="97">
        <v>28</v>
      </c>
      <c r="AF311" s="97"/>
      <c r="AG311" s="97"/>
      <c r="AH311" s="106"/>
    </row>
    <row r="312" spans="1:34" ht="13.5" thickBot="1">
      <c r="A312" s="115"/>
      <c r="B312" s="87">
        <v>38596</v>
      </c>
      <c r="C312" s="111" t="s">
        <v>442</v>
      </c>
      <c r="D312" s="99"/>
      <c r="E312" s="97"/>
      <c r="F312" s="97"/>
      <c r="G312" s="97">
        <v>1</v>
      </c>
      <c r="H312" s="98"/>
      <c r="I312" s="143">
        <f t="shared" si="9"/>
        <v>0</v>
      </c>
      <c r="J312" s="144">
        <f t="shared" si="10"/>
        <v>0</v>
      </c>
      <c r="K312" s="97"/>
      <c r="L312" s="97"/>
      <c r="M312" s="97"/>
      <c r="N312" s="97"/>
      <c r="O312" s="97"/>
      <c r="P312" s="97"/>
      <c r="Q312" s="97"/>
      <c r="R312" s="98"/>
      <c r="S312" s="105"/>
      <c r="T312" s="97"/>
      <c r="U312" s="97"/>
      <c r="V312" s="97"/>
      <c r="W312" s="97"/>
      <c r="X312" s="97"/>
      <c r="Y312" s="106"/>
      <c r="Z312" s="99"/>
      <c r="AA312" s="97"/>
      <c r="AB312" s="97"/>
      <c r="AC312" s="97"/>
      <c r="AD312" s="97"/>
      <c r="AE312" s="97"/>
      <c r="AF312" s="97"/>
      <c r="AG312" s="97"/>
      <c r="AH312" s="106"/>
    </row>
    <row r="313" spans="1:34" ht="13.5" thickBot="1">
      <c r="A313" s="115"/>
      <c r="B313" s="87">
        <v>38597</v>
      </c>
      <c r="C313" s="111" t="s">
        <v>156</v>
      </c>
      <c r="D313" s="99">
        <v>1</v>
      </c>
      <c r="E313" s="97"/>
      <c r="F313" s="97">
        <v>1</v>
      </c>
      <c r="G313" s="97">
        <v>1</v>
      </c>
      <c r="H313" s="98"/>
      <c r="I313" s="143">
        <f t="shared" si="9"/>
        <v>25</v>
      </c>
      <c r="J313" s="144">
        <f t="shared" si="10"/>
        <v>5</v>
      </c>
      <c r="K313" s="97">
        <v>25</v>
      </c>
      <c r="L313" s="97">
        <v>5</v>
      </c>
      <c r="M313" s="97"/>
      <c r="N313" s="97"/>
      <c r="O313" s="97"/>
      <c r="P313" s="97"/>
      <c r="Q313" s="97"/>
      <c r="R313" s="98"/>
      <c r="S313" s="105"/>
      <c r="T313" s="97"/>
      <c r="U313" s="97"/>
      <c r="V313" s="97"/>
      <c r="W313" s="97"/>
      <c r="X313" s="97"/>
      <c r="Y313" s="106"/>
      <c r="Z313" s="99"/>
      <c r="AA313" s="97"/>
      <c r="AB313" s="97"/>
      <c r="AC313" s="97"/>
      <c r="AD313" s="97"/>
      <c r="AE313" s="97"/>
      <c r="AF313" s="97"/>
      <c r="AG313" s="97"/>
      <c r="AH313" s="106"/>
    </row>
    <row r="314" spans="1:34" ht="13.5" thickBot="1">
      <c r="A314" s="115"/>
      <c r="B314" s="154">
        <v>38598</v>
      </c>
      <c r="C314" s="111" t="s">
        <v>442</v>
      </c>
      <c r="D314" s="99"/>
      <c r="E314" s="97"/>
      <c r="F314" s="97"/>
      <c r="G314" s="97">
        <v>1</v>
      </c>
      <c r="H314" s="98"/>
      <c r="I314" s="143">
        <f t="shared" si="9"/>
        <v>0</v>
      </c>
      <c r="J314" s="144">
        <f t="shared" si="10"/>
        <v>0</v>
      </c>
      <c r="K314" s="97"/>
      <c r="L314" s="97"/>
      <c r="M314" s="97"/>
      <c r="N314" s="97"/>
      <c r="O314" s="97"/>
      <c r="P314" s="97"/>
      <c r="Q314" s="97"/>
      <c r="R314" s="98"/>
      <c r="S314" s="105"/>
      <c r="T314" s="97"/>
      <c r="U314" s="97"/>
      <c r="V314" s="97"/>
      <c r="W314" s="97"/>
      <c r="X314" s="97"/>
      <c r="Y314" s="106"/>
      <c r="Z314" s="99"/>
      <c r="AA314" s="97"/>
      <c r="AB314" s="97"/>
      <c r="AC314" s="97"/>
      <c r="AD314" s="97"/>
      <c r="AE314" s="97"/>
      <c r="AF314" s="97"/>
      <c r="AG314" s="97"/>
      <c r="AH314" s="106"/>
    </row>
    <row r="315" spans="1:34" ht="34.5" thickBot="1">
      <c r="A315" s="115"/>
      <c r="B315" s="154">
        <v>38599</v>
      </c>
      <c r="C315" s="111" t="s">
        <v>155</v>
      </c>
      <c r="D315" s="99">
        <v>1</v>
      </c>
      <c r="E315" s="97">
        <v>1</v>
      </c>
      <c r="F315" s="97">
        <v>1</v>
      </c>
      <c r="G315" s="97">
        <v>1</v>
      </c>
      <c r="H315" s="98"/>
      <c r="I315" s="143">
        <f t="shared" si="9"/>
        <v>67</v>
      </c>
      <c r="J315" s="144">
        <f t="shared" si="10"/>
        <v>10</v>
      </c>
      <c r="K315" s="97">
        <v>12</v>
      </c>
      <c r="L315" s="97">
        <v>2</v>
      </c>
      <c r="M315" s="97"/>
      <c r="N315" s="97"/>
      <c r="O315" s="97"/>
      <c r="P315" s="97"/>
      <c r="Q315" s="97"/>
      <c r="R315" s="98"/>
      <c r="S315" s="105">
        <v>55</v>
      </c>
      <c r="T315" s="97">
        <v>8</v>
      </c>
      <c r="U315" s="97"/>
      <c r="V315" s="97"/>
      <c r="W315" s="97"/>
      <c r="X315" s="97"/>
      <c r="Y315" s="106"/>
      <c r="Z315" s="99"/>
      <c r="AA315" s="97"/>
      <c r="AB315" s="97"/>
      <c r="AC315" s="97"/>
      <c r="AD315" s="97"/>
      <c r="AE315" s="97"/>
      <c r="AF315" s="97"/>
      <c r="AG315" s="97"/>
      <c r="AH315" s="106"/>
    </row>
    <row r="316" spans="1:34" ht="13.5" thickBot="1">
      <c r="A316" s="115"/>
      <c r="B316" s="87">
        <v>38600</v>
      </c>
      <c r="C316" s="111" t="s">
        <v>150</v>
      </c>
      <c r="D316" s="99">
        <v>1</v>
      </c>
      <c r="E316" s="97"/>
      <c r="F316" s="97">
        <v>1</v>
      </c>
      <c r="G316" s="97">
        <v>1</v>
      </c>
      <c r="H316" s="98"/>
      <c r="I316" s="143">
        <f t="shared" si="9"/>
        <v>80</v>
      </c>
      <c r="J316" s="144">
        <f t="shared" si="10"/>
        <v>5</v>
      </c>
      <c r="K316" s="97">
        <v>30</v>
      </c>
      <c r="L316" s="97">
        <v>5</v>
      </c>
      <c r="M316" s="97"/>
      <c r="N316" s="97"/>
      <c r="O316" s="97"/>
      <c r="P316" s="97"/>
      <c r="Q316" s="97"/>
      <c r="R316" s="98"/>
      <c r="S316" s="105"/>
      <c r="T316" s="97"/>
      <c r="U316" s="97"/>
      <c r="V316" s="97"/>
      <c r="W316" s="97"/>
      <c r="X316" s="97"/>
      <c r="Y316" s="106"/>
      <c r="Z316" s="99">
        <v>26</v>
      </c>
      <c r="AA316" s="97"/>
      <c r="AB316" s="97"/>
      <c r="AC316" s="97"/>
      <c r="AD316" s="97"/>
      <c r="AE316" s="97"/>
      <c r="AF316" s="97"/>
      <c r="AG316" s="97"/>
      <c r="AH316" s="106">
        <v>0.4</v>
      </c>
    </row>
    <row r="317" spans="1:34" ht="34.5" thickBot="1">
      <c r="A317" s="115"/>
      <c r="B317" s="87">
        <v>38601</v>
      </c>
      <c r="C317" s="111" t="s">
        <v>148</v>
      </c>
      <c r="D317" s="99">
        <v>1</v>
      </c>
      <c r="E317" s="97"/>
      <c r="F317" s="97">
        <v>1</v>
      </c>
      <c r="G317" s="97">
        <v>1</v>
      </c>
      <c r="H317" s="98"/>
      <c r="I317" s="143">
        <f t="shared" si="9"/>
        <v>73</v>
      </c>
      <c r="J317" s="144">
        <f t="shared" si="10"/>
        <v>11</v>
      </c>
      <c r="K317" s="97"/>
      <c r="L317" s="97"/>
      <c r="M317" s="97"/>
      <c r="N317" s="97"/>
      <c r="O317" s="97"/>
      <c r="P317" s="97"/>
      <c r="Q317" s="97"/>
      <c r="R317" s="98"/>
      <c r="S317" s="105"/>
      <c r="T317" s="97"/>
      <c r="U317" s="97"/>
      <c r="V317" s="97"/>
      <c r="W317" s="97">
        <v>73</v>
      </c>
      <c r="X317" s="97">
        <v>11</v>
      </c>
      <c r="Y317" s="106"/>
      <c r="Z317" s="99"/>
      <c r="AA317" s="97"/>
      <c r="AB317" s="97"/>
      <c r="AC317" s="97"/>
      <c r="AD317" s="97"/>
      <c r="AE317" s="97"/>
      <c r="AF317" s="97"/>
      <c r="AG317" s="97"/>
      <c r="AH317" s="106"/>
    </row>
    <row r="318" spans="1:34" ht="13.5" thickBot="1">
      <c r="A318" s="115"/>
      <c r="B318" s="87">
        <v>38602</v>
      </c>
      <c r="C318" s="111" t="s">
        <v>442</v>
      </c>
      <c r="D318" s="99"/>
      <c r="E318" s="97"/>
      <c r="F318" s="97"/>
      <c r="G318" s="97">
        <v>1</v>
      </c>
      <c r="H318" s="98"/>
      <c r="I318" s="143">
        <f t="shared" si="9"/>
        <v>0</v>
      </c>
      <c r="J318" s="144">
        <f t="shared" si="10"/>
        <v>0</v>
      </c>
      <c r="K318" s="97"/>
      <c r="L318" s="97"/>
      <c r="M318" s="97"/>
      <c r="N318" s="97"/>
      <c r="O318" s="97"/>
      <c r="P318" s="97"/>
      <c r="Q318" s="97"/>
      <c r="R318" s="98"/>
      <c r="S318" s="105"/>
      <c r="T318" s="97"/>
      <c r="U318" s="97"/>
      <c r="V318" s="97"/>
      <c r="W318" s="97"/>
      <c r="X318" s="97"/>
      <c r="Y318" s="106"/>
      <c r="Z318" s="99"/>
      <c r="AA318" s="97"/>
      <c r="AB318" s="97"/>
      <c r="AC318" s="97"/>
      <c r="AD318" s="97"/>
      <c r="AE318" s="97"/>
      <c r="AF318" s="97"/>
      <c r="AG318" s="97"/>
      <c r="AH318" s="106"/>
    </row>
    <row r="319" spans="1:34" ht="13.5" thickBot="1">
      <c r="A319" s="115"/>
      <c r="B319" s="87">
        <v>38603</v>
      </c>
      <c r="C319" s="111" t="s">
        <v>442</v>
      </c>
      <c r="D319" s="99"/>
      <c r="E319" s="97"/>
      <c r="F319" s="97"/>
      <c r="G319" s="97">
        <v>1</v>
      </c>
      <c r="H319" s="98"/>
      <c r="I319" s="143">
        <f t="shared" si="9"/>
        <v>0</v>
      </c>
      <c r="J319" s="144">
        <f t="shared" si="10"/>
        <v>0</v>
      </c>
      <c r="K319" s="97"/>
      <c r="L319" s="97"/>
      <c r="M319" s="97"/>
      <c r="N319" s="97"/>
      <c r="O319" s="97"/>
      <c r="P319" s="97"/>
      <c r="Q319" s="97"/>
      <c r="R319" s="98"/>
      <c r="S319" s="105"/>
      <c r="T319" s="97"/>
      <c r="U319" s="97"/>
      <c r="V319" s="97"/>
      <c r="W319" s="97"/>
      <c r="X319" s="97"/>
      <c r="Y319" s="106"/>
      <c r="Z319" s="99"/>
      <c r="AA319" s="97"/>
      <c r="AB319" s="97"/>
      <c r="AC319" s="97"/>
      <c r="AD319" s="97"/>
      <c r="AE319" s="97"/>
      <c r="AF319" s="97"/>
      <c r="AG319" s="97"/>
      <c r="AH319" s="106"/>
    </row>
    <row r="320" spans="1:34" ht="13.5" thickBot="1">
      <c r="A320" s="115"/>
      <c r="B320" s="87">
        <v>38604</v>
      </c>
      <c r="C320" s="111" t="s">
        <v>442</v>
      </c>
      <c r="D320" s="99"/>
      <c r="E320" s="97"/>
      <c r="F320" s="97"/>
      <c r="G320" s="97">
        <v>1</v>
      </c>
      <c r="H320" s="98"/>
      <c r="I320" s="143">
        <f t="shared" si="9"/>
        <v>0</v>
      </c>
      <c r="J320" s="144">
        <f t="shared" si="10"/>
        <v>0</v>
      </c>
      <c r="K320" s="97"/>
      <c r="L320" s="97"/>
      <c r="M320" s="97"/>
      <c r="N320" s="97"/>
      <c r="O320" s="97"/>
      <c r="P320" s="97"/>
      <c r="Q320" s="97"/>
      <c r="R320" s="98"/>
      <c r="S320" s="105"/>
      <c r="T320" s="97"/>
      <c r="U320" s="97"/>
      <c r="V320" s="97"/>
      <c r="W320" s="97"/>
      <c r="X320" s="97"/>
      <c r="Y320" s="106"/>
      <c r="Z320" s="99"/>
      <c r="AA320" s="97"/>
      <c r="AB320" s="97"/>
      <c r="AC320" s="97"/>
      <c r="AD320" s="97"/>
      <c r="AE320" s="97"/>
      <c r="AF320" s="97"/>
      <c r="AG320" s="97"/>
      <c r="AH320" s="106"/>
    </row>
    <row r="321" spans="1:34" ht="45.75" thickBot="1">
      <c r="A321" s="115"/>
      <c r="B321" s="154">
        <v>38605</v>
      </c>
      <c r="C321" s="111" t="s">
        <v>147</v>
      </c>
      <c r="D321" s="99">
        <v>1</v>
      </c>
      <c r="E321" s="97">
        <v>1</v>
      </c>
      <c r="F321" s="97">
        <v>1</v>
      </c>
      <c r="G321" s="97">
        <v>1</v>
      </c>
      <c r="H321" s="98"/>
      <c r="I321" s="143">
        <f t="shared" si="9"/>
        <v>75</v>
      </c>
      <c r="J321" s="144">
        <f t="shared" si="10"/>
        <v>13</v>
      </c>
      <c r="K321" s="97">
        <v>17</v>
      </c>
      <c r="L321" s="97">
        <v>3</v>
      </c>
      <c r="M321" s="97"/>
      <c r="N321" s="97"/>
      <c r="O321" s="97"/>
      <c r="P321" s="97"/>
      <c r="Q321" s="97"/>
      <c r="R321" s="98"/>
      <c r="S321" s="105">
        <v>58</v>
      </c>
      <c r="T321" s="97">
        <v>10</v>
      </c>
      <c r="U321" s="97"/>
      <c r="V321" s="97"/>
      <c r="W321" s="97"/>
      <c r="X321" s="97"/>
      <c r="Y321" s="106"/>
      <c r="Z321" s="99"/>
      <c r="AA321" s="97"/>
      <c r="AB321" s="97"/>
      <c r="AC321" s="97"/>
      <c r="AD321" s="97"/>
      <c r="AE321" s="97"/>
      <c r="AF321" s="97"/>
      <c r="AG321" s="97"/>
      <c r="AH321" s="106"/>
    </row>
    <row r="322" spans="1:34" ht="34.5" thickBot="1">
      <c r="A322" s="115"/>
      <c r="B322" s="154">
        <v>38606</v>
      </c>
      <c r="C322" s="111" t="s">
        <v>146</v>
      </c>
      <c r="D322" s="99">
        <v>1</v>
      </c>
      <c r="E322" s="97"/>
      <c r="F322" s="97">
        <v>1</v>
      </c>
      <c r="G322" s="97">
        <v>1</v>
      </c>
      <c r="H322" s="98"/>
      <c r="I322" s="143">
        <f t="shared" si="9"/>
        <v>60</v>
      </c>
      <c r="J322" s="144">
        <f t="shared" si="10"/>
        <v>0</v>
      </c>
      <c r="K322" s="97"/>
      <c r="L322" s="97"/>
      <c r="M322" s="97"/>
      <c r="N322" s="97"/>
      <c r="O322" s="97"/>
      <c r="P322" s="97"/>
      <c r="Q322" s="97"/>
      <c r="R322" s="98"/>
      <c r="S322" s="105"/>
      <c r="T322" s="97"/>
      <c r="U322" s="97"/>
      <c r="V322" s="97"/>
      <c r="W322" s="97"/>
      <c r="X322" s="97"/>
      <c r="Y322" s="106"/>
      <c r="Z322" s="99"/>
      <c r="AA322" s="97"/>
      <c r="AB322" s="97"/>
      <c r="AC322" s="97"/>
      <c r="AD322" s="97"/>
      <c r="AE322" s="97"/>
      <c r="AF322" s="97"/>
      <c r="AG322" s="97"/>
      <c r="AH322" s="106">
        <v>1</v>
      </c>
    </row>
    <row r="323" spans="1:34" ht="13.5" thickBot="1">
      <c r="A323" s="115"/>
      <c r="B323" s="87">
        <v>38607</v>
      </c>
      <c r="C323" s="111" t="s">
        <v>149</v>
      </c>
      <c r="D323" s="99">
        <v>1</v>
      </c>
      <c r="E323" s="97"/>
      <c r="F323" s="97">
        <v>1</v>
      </c>
      <c r="G323" s="97">
        <v>1</v>
      </c>
      <c r="H323" s="98"/>
      <c r="I323" s="143">
        <f t="shared" si="9"/>
        <v>50</v>
      </c>
      <c r="J323" s="144">
        <f t="shared" si="10"/>
        <v>0</v>
      </c>
      <c r="K323" s="97"/>
      <c r="L323" s="97"/>
      <c r="M323" s="97"/>
      <c r="N323" s="97"/>
      <c r="O323" s="97"/>
      <c r="P323" s="97"/>
      <c r="Q323" s="97"/>
      <c r="R323" s="98"/>
      <c r="S323" s="105"/>
      <c r="T323" s="97"/>
      <c r="U323" s="97"/>
      <c r="V323" s="97"/>
      <c r="W323" s="97"/>
      <c r="X323" s="97"/>
      <c r="Y323" s="106"/>
      <c r="Z323" s="99">
        <v>26</v>
      </c>
      <c r="AA323" s="97"/>
      <c r="AB323" s="97"/>
      <c r="AC323" s="97"/>
      <c r="AD323" s="97"/>
      <c r="AE323" s="97"/>
      <c r="AF323" s="97"/>
      <c r="AG323" s="97"/>
      <c r="AH323" s="106">
        <v>0.4</v>
      </c>
    </row>
    <row r="324" spans="1:34" ht="13.5" thickBot="1">
      <c r="A324" s="115"/>
      <c r="B324" s="87">
        <v>38608</v>
      </c>
      <c r="C324" s="111" t="s">
        <v>145</v>
      </c>
      <c r="D324" s="99">
        <v>1</v>
      </c>
      <c r="E324" s="97"/>
      <c r="F324" s="97">
        <v>1</v>
      </c>
      <c r="G324" s="97">
        <v>1</v>
      </c>
      <c r="H324" s="98"/>
      <c r="I324" s="143">
        <f t="shared" si="9"/>
        <v>70</v>
      </c>
      <c r="J324" s="144">
        <f t="shared" si="10"/>
        <v>0</v>
      </c>
      <c r="K324" s="97"/>
      <c r="L324" s="97"/>
      <c r="M324" s="97"/>
      <c r="N324" s="97"/>
      <c r="O324" s="97"/>
      <c r="P324" s="97"/>
      <c r="Q324" s="97"/>
      <c r="R324" s="98"/>
      <c r="S324" s="105"/>
      <c r="T324" s="97"/>
      <c r="U324" s="97"/>
      <c r="V324" s="97"/>
      <c r="W324" s="97"/>
      <c r="X324" s="97"/>
      <c r="Y324" s="106"/>
      <c r="Z324" s="99"/>
      <c r="AA324" s="97"/>
      <c r="AB324" s="97"/>
      <c r="AC324" s="97"/>
      <c r="AD324" s="97">
        <v>70</v>
      </c>
      <c r="AE324" s="97">
        <v>25</v>
      </c>
      <c r="AF324" s="97"/>
      <c r="AG324" s="97"/>
      <c r="AH324" s="106"/>
    </row>
    <row r="325" spans="1:34" ht="34.5" thickBot="1">
      <c r="A325" s="115"/>
      <c r="B325" s="87">
        <v>38609</v>
      </c>
      <c r="C325" s="111" t="s">
        <v>144</v>
      </c>
      <c r="D325" s="99">
        <v>1</v>
      </c>
      <c r="E325" s="97"/>
      <c r="F325" s="97">
        <v>1</v>
      </c>
      <c r="G325" s="97">
        <v>1</v>
      </c>
      <c r="H325" s="98"/>
      <c r="I325" s="143">
        <f t="shared" si="9"/>
        <v>85</v>
      </c>
      <c r="J325" s="144">
        <f t="shared" si="10"/>
        <v>0</v>
      </c>
      <c r="K325" s="97"/>
      <c r="L325" s="97"/>
      <c r="M325" s="97"/>
      <c r="N325" s="97"/>
      <c r="O325" s="97"/>
      <c r="P325" s="97"/>
      <c r="Q325" s="97"/>
      <c r="R325" s="98"/>
      <c r="S325" s="105"/>
      <c r="T325" s="97"/>
      <c r="U325" s="97"/>
      <c r="V325" s="97"/>
      <c r="W325" s="97"/>
      <c r="X325" s="97"/>
      <c r="Y325" s="106"/>
      <c r="Z325" s="99">
        <v>15</v>
      </c>
      <c r="AA325" s="97"/>
      <c r="AB325" s="97"/>
      <c r="AC325" s="97"/>
      <c r="AD325" s="97">
        <v>70</v>
      </c>
      <c r="AE325" s="97">
        <v>20</v>
      </c>
      <c r="AF325" s="97"/>
      <c r="AG325" s="97"/>
      <c r="AH325" s="106"/>
    </row>
    <row r="326" spans="1:34" ht="13.5" thickBot="1">
      <c r="A326" s="115"/>
      <c r="B326" s="87">
        <v>38610</v>
      </c>
      <c r="C326" s="111" t="s">
        <v>442</v>
      </c>
      <c r="D326" s="99"/>
      <c r="E326" s="97"/>
      <c r="F326" s="97"/>
      <c r="G326" s="97">
        <v>1</v>
      </c>
      <c r="H326" s="98"/>
      <c r="I326" s="143">
        <f t="shared" si="9"/>
        <v>0</v>
      </c>
      <c r="J326" s="144">
        <f t="shared" si="10"/>
        <v>0</v>
      </c>
      <c r="K326" s="97"/>
      <c r="L326" s="97"/>
      <c r="M326" s="97"/>
      <c r="N326" s="97"/>
      <c r="O326" s="97"/>
      <c r="P326" s="97"/>
      <c r="Q326" s="97"/>
      <c r="R326" s="98"/>
      <c r="S326" s="105"/>
      <c r="T326" s="97"/>
      <c r="U326" s="97"/>
      <c r="V326" s="97"/>
      <c r="W326" s="97"/>
      <c r="X326" s="97"/>
      <c r="Y326" s="106"/>
      <c r="Z326" s="99"/>
      <c r="AA326" s="97"/>
      <c r="AB326" s="97"/>
      <c r="AC326" s="97"/>
      <c r="AD326" s="97"/>
      <c r="AE326" s="97"/>
      <c r="AF326" s="97"/>
      <c r="AG326" s="97"/>
      <c r="AH326" s="106"/>
    </row>
    <row r="327" spans="1:34" ht="13.5" thickBot="1">
      <c r="A327" s="115"/>
      <c r="B327" s="87">
        <v>38611</v>
      </c>
      <c r="C327" s="111" t="s">
        <v>143</v>
      </c>
      <c r="D327" s="99">
        <v>1</v>
      </c>
      <c r="E327" s="97"/>
      <c r="F327" s="97">
        <v>1</v>
      </c>
      <c r="G327" s="97">
        <v>1</v>
      </c>
      <c r="H327" s="98"/>
      <c r="I327" s="143">
        <f t="shared" si="9"/>
        <v>40</v>
      </c>
      <c r="J327" s="144">
        <f t="shared" si="10"/>
        <v>7</v>
      </c>
      <c r="K327" s="97">
        <v>40</v>
      </c>
      <c r="L327" s="97">
        <v>7</v>
      </c>
      <c r="M327" s="97"/>
      <c r="N327" s="97"/>
      <c r="O327" s="97"/>
      <c r="P327" s="97"/>
      <c r="Q327" s="97"/>
      <c r="R327" s="98"/>
      <c r="S327" s="105"/>
      <c r="T327" s="97"/>
      <c r="U327" s="97"/>
      <c r="V327" s="97"/>
      <c r="W327" s="97"/>
      <c r="X327" s="97"/>
      <c r="Y327" s="106"/>
      <c r="Z327" s="99"/>
      <c r="AA327" s="97"/>
      <c r="AB327" s="97"/>
      <c r="AC327" s="97"/>
      <c r="AD327" s="97"/>
      <c r="AE327" s="97"/>
      <c r="AF327" s="97"/>
      <c r="AG327" s="97"/>
      <c r="AH327" s="106"/>
    </row>
    <row r="328" spans="1:34" ht="23.25" thickBot="1">
      <c r="A328" s="115"/>
      <c r="B328" s="154">
        <v>38612</v>
      </c>
      <c r="C328" s="111" t="s">
        <v>142</v>
      </c>
      <c r="D328" s="99">
        <v>1</v>
      </c>
      <c r="E328" s="97"/>
      <c r="F328" s="97">
        <v>1</v>
      </c>
      <c r="G328" s="97">
        <v>1</v>
      </c>
      <c r="H328" s="98"/>
      <c r="I328" s="143">
        <f t="shared" si="9"/>
        <v>90</v>
      </c>
      <c r="J328" s="144">
        <f t="shared" si="10"/>
        <v>0</v>
      </c>
      <c r="K328" s="97"/>
      <c r="L328" s="97"/>
      <c r="M328" s="97"/>
      <c r="N328" s="97"/>
      <c r="O328" s="97"/>
      <c r="P328" s="97"/>
      <c r="Q328" s="97"/>
      <c r="R328" s="98"/>
      <c r="S328" s="105"/>
      <c r="T328" s="97"/>
      <c r="U328" s="97"/>
      <c r="V328" s="97"/>
      <c r="W328" s="97"/>
      <c r="X328" s="97"/>
      <c r="Y328" s="106"/>
      <c r="Z328" s="99"/>
      <c r="AA328" s="97"/>
      <c r="AB328" s="97"/>
      <c r="AC328" s="97"/>
      <c r="AD328" s="97">
        <v>90</v>
      </c>
      <c r="AE328" s="97">
        <v>30</v>
      </c>
      <c r="AF328" s="97"/>
      <c r="AG328" s="97"/>
      <c r="AH328" s="106"/>
    </row>
    <row r="329" spans="1:34" ht="34.5" thickBot="1">
      <c r="A329" s="115"/>
      <c r="B329" s="154">
        <v>38613</v>
      </c>
      <c r="C329" s="111" t="s">
        <v>141</v>
      </c>
      <c r="D329" s="99">
        <v>1</v>
      </c>
      <c r="E329" s="97">
        <v>1</v>
      </c>
      <c r="F329" s="97">
        <v>1</v>
      </c>
      <c r="G329" s="97"/>
      <c r="H329" s="98"/>
      <c r="I329" s="143">
        <f aca="true" t="shared" si="11" ref="I329:I371">K329+M329+O329+Q329+S329+U329+W329+Z329+AA329+AB329+AD329+AF329+(AG329*20)+(AH329*60)</f>
        <v>71</v>
      </c>
      <c r="J329" s="144">
        <f aca="true" t="shared" si="12" ref="J329:J371">L329+N329+P329+R329+T329+V329+X329+AC329</f>
        <v>11</v>
      </c>
      <c r="K329" s="97">
        <v>12</v>
      </c>
      <c r="L329" s="97">
        <v>2</v>
      </c>
      <c r="M329" s="97"/>
      <c r="N329" s="97"/>
      <c r="O329" s="97"/>
      <c r="P329" s="97"/>
      <c r="Q329" s="97"/>
      <c r="R329" s="98"/>
      <c r="S329" s="105">
        <v>59</v>
      </c>
      <c r="T329" s="97">
        <v>9</v>
      </c>
      <c r="U329" s="97"/>
      <c r="V329" s="97"/>
      <c r="W329" s="97"/>
      <c r="X329" s="97"/>
      <c r="Y329" s="106"/>
      <c r="Z329" s="99"/>
      <c r="AA329" s="97"/>
      <c r="AB329" s="97"/>
      <c r="AC329" s="97"/>
      <c r="AD329" s="97"/>
      <c r="AE329" s="97"/>
      <c r="AF329" s="97"/>
      <c r="AG329" s="97"/>
      <c r="AH329" s="106"/>
    </row>
    <row r="330" spans="1:34" ht="13.5" thickBot="1">
      <c r="A330" s="115"/>
      <c r="B330" s="87">
        <v>38614</v>
      </c>
      <c r="C330" s="111" t="s">
        <v>140</v>
      </c>
      <c r="D330" s="99">
        <v>1</v>
      </c>
      <c r="E330" s="97"/>
      <c r="F330" s="97">
        <v>1</v>
      </c>
      <c r="G330" s="97">
        <v>1</v>
      </c>
      <c r="H330" s="98"/>
      <c r="I330" s="143">
        <f t="shared" si="11"/>
        <v>105</v>
      </c>
      <c r="J330" s="144">
        <f t="shared" si="12"/>
        <v>0</v>
      </c>
      <c r="K330" s="97"/>
      <c r="L330" s="97"/>
      <c r="M330" s="97"/>
      <c r="N330" s="97"/>
      <c r="O330" s="97"/>
      <c r="P330" s="97"/>
      <c r="Q330" s="97"/>
      <c r="R330" s="98"/>
      <c r="S330" s="105"/>
      <c r="T330" s="97"/>
      <c r="U330" s="97"/>
      <c r="V330" s="97"/>
      <c r="W330" s="97"/>
      <c r="X330" s="97"/>
      <c r="Y330" s="106"/>
      <c r="Z330" s="99"/>
      <c r="AA330" s="97"/>
      <c r="AB330" s="97"/>
      <c r="AC330" s="97"/>
      <c r="AD330" s="97">
        <v>105</v>
      </c>
      <c r="AE330" s="97">
        <v>35</v>
      </c>
      <c r="AF330" s="97"/>
      <c r="AG330" s="97"/>
      <c r="AH330" s="106"/>
    </row>
    <row r="331" spans="1:34" ht="13.5" thickBot="1">
      <c r="A331" s="115"/>
      <c r="B331" s="87">
        <v>38615</v>
      </c>
      <c r="C331" s="111" t="s">
        <v>139</v>
      </c>
      <c r="D331" s="99"/>
      <c r="E331" s="97"/>
      <c r="F331" s="97"/>
      <c r="G331" s="97">
        <v>1</v>
      </c>
      <c r="H331" s="98"/>
      <c r="I331" s="143">
        <f t="shared" si="11"/>
        <v>0</v>
      </c>
      <c r="J331" s="144">
        <f t="shared" si="12"/>
        <v>0</v>
      </c>
      <c r="K331" s="97"/>
      <c r="L331" s="97"/>
      <c r="M331" s="97"/>
      <c r="N331" s="97"/>
      <c r="O331" s="97"/>
      <c r="P331" s="97"/>
      <c r="Q331" s="97"/>
      <c r="R331" s="98"/>
      <c r="S331" s="105"/>
      <c r="T331" s="97"/>
      <c r="U331" s="97"/>
      <c r="V331" s="97"/>
      <c r="W331" s="97"/>
      <c r="X331" s="97"/>
      <c r="Y331" s="106"/>
      <c r="Z331" s="99"/>
      <c r="AA331" s="97"/>
      <c r="AB331" s="97"/>
      <c r="AC331" s="97"/>
      <c r="AD331" s="97"/>
      <c r="AE331" s="97"/>
      <c r="AF331" s="97"/>
      <c r="AG331" s="97"/>
      <c r="AH331" s="106"/>
    </row>
    <row r="332" spans="1:34" ht="13.5" thickBot="1">
      <c r="A332" s="115"/>
      <c r="B332" s="87">
        <v>38616</v>
      </c>
      <c r="C332" s="111" t="s">
        <v>442</v>
      </c>
      <c r="D332" s="99"/>
      <c r="E332" s="97"/>
      <c r="F332" s="97"/>
      <c r="G332" s="97">
        <v>1</v>
      </c>
      <c r="H332" s="98"/>
      <c r="I332" s="143">
        <f t="shared" si="11"/>
        <v>0</v>
      </c>
      <c r="J332" s="144">
        <f t="shared" si="12"/>
        <v>0</v>
      </c>
      <c r="K332" s="97"/>
      <c r="L332" s="97"/>
      <c r="M332" s="97"/>
      <c r="N332" s="97"/>
      <c r="O332" s="97"/>
      <c r="P332" s="97"/>
      <c r="Q332" s="97"/>
      <c r="R332" s="98"/>
      <c r="S332" s="105"/>
      <c r="T332" s="97"/>
      <c r="U332" s="97"/>
      <c r="V332" s="97"/>
      <c r="W332" s="97"/>
      <c r="X332" s="97"/>
      <c r="Y332" s="106"/>
      <c r="Z332" s="99"/>
      <c r="AA332" s="97"/>
      <c r="AB332" s="97"/>
      <c r="AC332" s="97"/>
      <c r="AD332" s="97"/>
      <c r="AE332" s="97"/>
      <c r="AF332" s="97"/>
      <c r="AG332" s="97"/>
      <c r="AH332" s="106"/>
    </row>
    <row r="333" spans="1:34" ht="13.5" thickBot="1">
      <c r="A333" s="115"/>
      <c r="B333" s="87">
        <v>38617</v>
      </c>
      <c r="C333" s="111" t="s">
        <v>138</v>
      </c>
      <c r="D333" s="99">
        <v>1</v>
      </c>
      <c r="E333" s="97"/>
      <c r="F333" s="97">
        <v>1</v>
      </c>
      <c r="G333" s="97">
        <v>1</v>
      </c>
      <c r="H333" s="98"/>
      <c r="I333" s="143">
        <f t="shared" si="11"/>
        <v>100</v>
      </c>
      <c r="J333" s="144">
        <f t="shared" si="12"/>
        <v>0</v>
      </c>
      <c r="K333" s="97"/>
      <c r="L333" s="97"/>
      <c r="M333" s="97"/>
      <c r="N333" s="97"/>
      <c r="O333" s="97"/>
      <c r="P333" s="97"/>
      <c r="Q333" s="97"/>
      <c r="R333" s="98"/>
      <c r="S333" s="105"/>
      <c r="T333" s="97"/>
      <c r="U333" s="97"/>
      <c r="V333" s="97"/>
      <c r="W333" s="97"/>
      <c r="X333" s="97"/>
      <c r="Y333" s="106"/>
      <c r="Z333" s="99"/>
      <c r="AA333" s="97"/>
      <c r="AB333" s="97"/>
      <c r="AC333" s="97"/>
      <c r="AD333" s="97">
        <v>100</v>
      </c>
      <c r="AE333" s="97">
        <v>28</v>
      </c>
      <c r="AF333" s="97"/>
      <c r="AG333" s="97"/>
      <c r="AH333" s="106"/>
    </row>
    <row r="334" spans="1:34" ht="23.25" thickBot="1">
      <c r="A334" s="115"/>
      <c r="B334" s="87">
        <v>38618</v>
      </c>
      <c r="C334" s="111" t="s">
        <v>137</v>
      </c>
      <c r="D334" s="99">
        <v>1</v>
      </c>
      <c r="E334" s="97"/>
      <c r="F334" s="97">
        <v>1</v>
      </c>
      <c r="G334" s="97">
        <v>1</v>
      </c>
      <c r="H334" s="98"/>
      <c r="I334" s="143">
        <f t="shared" si="11"/>
        <v>100</v>
      </c>
      <c r="J334" s="144">
        <f t="shared" si="12"/>
        <v>0</v>
      </c>
      <c r="K334" s="97"/>
      <c r="L334" s="97"/>
      <c r="M334" s="97"/>
      <c r="N334" s="97"/>
      <c r="O334" s="97"/>
      <c r="P334" s="97"/>
      <c r="Q334" s="97"/>
      <c r="R334" s="98"/>
      <c r="S334" s="105"/>
      <c r="T334" s="97"/>
      <c r="U334" s="97"/>
      <c r="V334" s="97"/>
      <c r="W334" s="97"/>
      <c r="X334" s="97"/>
      <c r="Y334" s="106"/>
      <c r="Z334" s="99"/>
      <c r="AA334" s="97"/>
      <c r="AB334" s="97"/>
      <c r="AC334" s="97"/>
      <c r="AD334" s="97">
        <v>100</v>
      </c>
      <c r="AE334" s="97">
        <v>35</v>
      </c>
      <c r="AF334" s="97"/>
      <c r="AG334" s="97"/>
      <c r="AH334" s="106"/>
    </row>
    <row r="335" spans="1:34" ht="23.25" thickBot="1">
      <c r="A335" s="115"/>
      <c r="B335" s="154">
        <v>38619</v>
      </c>
      <c r="C335" s="111" t="s">
        <v>136</v>
      </c>
      <c r="D335" s="99">
        <v>1</v>
      </c>
      <c r="E335" s="97"/>
      <c r="F335" s="97">
        <v>1</v>
      </c>
      <c r="G335" s="97">
        <v>1</v>
      </c>
      <c r="H335" s="98"/>
      <c r="I335" s="143">
        <f t="shared" si="11"/>
        <v>144</v>
      </c>
      <c r="J335" s="144">
        <f t="shared" si="12"/>
        <v>0</v>
      </c>
      <c r="K335" s="97"/>
      <c r="L335" s="97"/>
      <c r="M335" s="97"/>
      <c r="N335" s="97"/>
      <c r="O335" s="97"/>
      <c r="P335" s="97"/>
      <c r="Q335" s="97"/>
      <c r="R335" s="98"/>
      <c r="S335" s="105"/>
      <c r="T335" s="97"/>
      <c r="U335" s="97"/>
      <c r="V335" s="97"/>
      <c r="W335" s="97"/>
      <c r="X335" s="97"/>
      <c r="Y335" s="106"/>
      <c r="Z335" s="99"/>
      <c r="AA335" s="97"/>
      <c r="AB335" s="97"/>
      <c r="AC335" s="97"/>
      <c r="AD335" s="97"/>
      <c r="AE335" s="97"/>
      <c r="AF335" s="97"/>
      <c r="AG335" s="97"/>
      <c r="AH335" s="106">
        <v>2.4</v>
      </c>
    </row>
    <row r="336" spans="1:34" ht="34.5" thickBot="1">
      <c r="A336" s="115"/>
      <c r="B336" s="154">
        <v>38620</v>
      </c>
      <c r="C336" s="111" t="s">
        <v>135</v>
      </c>
      <c r="D336" s="99">
        <v>1</v>
      </c>
      <c r="E336" s="97"/>
      <c r="F336" s="97">
        <v>1</v>
      </c>
      <c r="G336" s="97">
        <v>1</v>
      </c>
      <c r="H336" s="98"/>
      <c r="I336" s="143">
        <f t="shared" si="11"/>
        <v>360</v>
      </c>
      <c r="J336" s="144">
        <f t="shared" si="12"/>
        <v>0</v>
      </c>
      <c r="K336" s="97"/>
      <c r="L336" s="97"/>
      <c r="M336" s="97"/>
      <c r="N336" s="97"/>
      <c r="O336" s="97"/>
      <c r="P336" s="97"/>
      <c r="Q336" s="97"/>
      <c r="R336" s="98"/>
      <c r="S336" s="105"/>
      <c r="T336" s="97"/>
      <c r="U336" s="97"/>
      <c r="V336" s="97"/>
      <c r="W336" s="97"/>
      <c r="X336" s="97"/>
      <c r="Y336" s="106"/>
      <c r="Z336" s="99"/>
      <c r="AA336" s="97"/>
      <c r="AB336" s="97"/>
      <c r="AC336" s="97"/>
      <c r="AD336" s="97">
        <v>360</v>
      </c>
      <c r="AE336" s="97">
        <v>115</v>
      </c>
      <c r="AF336" s="97"/>
      <c r="AG336" s="97"/>
      <c r="AH336" s="106"/>
    </row>
    <row r="337" spans="1:34" ht="13.5" thickBot="1">
      <c r="A337" s="115"/>
      <c r="B337" s="87">
        <v>38621</v>
      </c>
      <c r="C337" s="111" t="s">
        <v>134</v>
      </c>
      <c r="D337" s="99">
        <v>1</v>
      </c>
      <c r="E337" s="97"/>
      <c r="F337" s="97">
        <v>1</v>
      </c>
      <c r="G337" s="97">
        <v>1</v>
      </c>
      <c r="H337" s="98"/>
      <c r="I337" s="143">
        <f t="shared" si="11"/>
        <v>50</v>
      </c>
      <c r="J337" s="144">
        <f t="shared" si="12"/>
        <v>0</v>
      </c>
      <c r="K337" s="97"/>
      <c r="L337" s="97"/>
      <c r="M337" s="97"/>
      <c r="N337" s="97"/>
      <c r="O337" s="97"/>
      <c r="P337" s="97"/>
      <c r="Q337" s="97"/>
      <c r="R337" s="98"/>
      <c r="S337" s="105"/>
      <c r="T337" s="97"/>
      <c r="U337" s="97"/>
      <c r="V337" s="97"/>
      <c r="W337" s="97"/>
      <c r="X337" s="97"/>
      <c r="Y337" s="106"/>
      <c r="Z337" s="99">
        <v>26</v>
      </c>
      <c r="AA337" s="97"/>
      <c r="AB337" s="97"/>
      <c r="AC337" s="97"/>
      <c r="AD337" s="97"/>
      <c r="AE337" s="97"/>
      <c r="AF337" s="97"/>
      <c r="AG337" s="97"/>
      <c r="AH337" s="106">
        <v>0.4</v>
      </c>
    </row>
    <row r="338" spans="1:34" ht="13.5" thickBot="1">
      <c r="A338" s="115"/>
      <c r="B338" s="87">
        <v>38622</v>
      </c>
      <c r="C338" s="111" t="s">
        <v>442</v>
      </c>
      <c r="D338" s="99"/>
      <c r="E338" s="97"/>
      <c r="F338" s="97"/>
      <c r="G338" s="97">
        <v>1</v>
      </c>
      <c r="H338" s="98"/>
      <c r="I338" s="143">
        <f t="shared" si="11"/>
        <v>0</v>
      </c>
      <c r="J338" s="144">
        <f t="shared" si="12"/>
        <v>0</v>
      </c>
      <c r="K338" s="97"/>
      <c r="L338" s="97"/>
      <c r="M338" s="97"/>
      <c r="N338" s="97"/>
      <c r="O338" s="97"/>
      <c r="P338" s="97"/>
      <c r="Q338" s="97"/>
      <c r="R338" s="98"/>
      <c r="S338" s="105"/>
      <c r="T338" s="97"/>
      <c r="U338" s="97"/>
      <c r="V338" s="97"/>
      <c r="W338" s="97"/>
      <c r="X338" s="97"/>
      <c r="Y338" s="106"/>
      <c r="Z338" s="99"/>
      <c r="AA338" s="97"/>
      <c r="AB338" s="97"/>
      <c r="AC338" s="97"/>
      <c r="AD338" s="97"/>
      <c r="AE338" s="97"/>
      <c r="AF338" s="97"/>
      <c r="AG338" s="97"/>
      <c r="AH338" s="106"/>
    </row>
    <row r="339" spans="1:34" ht="13.5" thickBot="1">
      <c r="A339" s="115"/>
      <c r="B339" s="87">
        <v>38623</v>
      </c>
      <c r="C339" s="111" t="s">
        <v>442</v>
      </c>
      <c r="D339" s="99"/>
      <c r="E339" s="97"/>
      <c r="F339" s="97"/>
      <c r="G339" s="97">
        <v>1</v>
      </c>
      <c r="H339" s="98"/>
      <c r="I339" s="143">
        <f t="shared" si="11"/>
        <v>0</v>
      </c>
      <c r="J339" s="144">
        <f t="shared" si="12"/>
        <v>0</v>
      </c>
      <c r="K339" s="97"/>
      <c r="L339" s="97"/>
      <c r="M339" s="97"/>
      <c r="N339" s="97"/>
      <c r="O339" s="97"/>
      <c r="P339" s="97"/>
      <c r="Q339" s="97"/>
      <c r="R339" s="98"/>
      <c r="S339" s="105"/>
      <c r="T339" s="97"/>
      <c r="U339" s="97"/>
      <c r="V339" s="97"/>
      <c r="W339" s="97"/>
      <c r="X339" s="97"/>
      <c r="Y339" s="106"/>
      <c r="Z339" s="99"/>
      <c r="AA339" s="97"/>
      <c r="AB339" s="97"/>
      <c r="AC339" s="97"/>
      <c r="AD339" s="97"/>
      <c r="AE339" s="97"/>
      <c r="AF339" s="97"/>
      <c r="AG339" s="97"/>
      <c r="AH339" s="106"/>
    </row>
    <row r="340" spans="1:34" ht="23.25" thickBot="1">
      <c r="A340" s="115"/>
      <c r="B340" s="87">
        <v>38624</v>
      </c>
      <c r="C340" s="111" t="s">
        <v>133</v>
      </c>
      <c r="D340" s="99">
        <v>1</v>
      </c>
      <c r="E340" s="97"/>
      <c r="F340" s="97">
        <v>1</v>
      </c>
      <c r="G340" s="97"/>
      <c r="H340" s="98"/>
      <c r="I340" s="143">
        <f t="shared" si="11"/>
        <v>40</v>
      </c>
      <c r="J340" s="144">
        <f t="shared" si="12"/>
        <v>6</v>
      </c>
      <c r="K340" s="97">
        <v>40</v>
      </c>
      <c r="L340" s="97">
        <v>6</v>
      </c>
      <c r="M340" s="97"/>
      <c r="N340" s="97"/>
      <c r="O340" s="97"/>
      <c r="P340" s="97"/>
      <c r="Q340" s="97"/>
      <c r="R340" s="98"/>
      <c r="S340" s="105"/>
      <c r="T340" s="97"/>
      <c r="U340" s="97"/>
      <c r="V340" s="97"/>
      <c r="W340" s="97"/>
      <c r="X340" s="97"/>
      <c r="Y340" s="106"/>
      <c r="Z340" s="99"/>
      <c r="AA340" s="97"/>
      <c r="AB340" s="97"/>
      <c r="AC340" s="97"/>
      <c r="AD340" s="97"/>
      <c r="AE340" s="97"/>
      <c r="AF340" s="97"/>
      <c r="AG340" s="97"/>
      <c r="AH340" s="106"/>
    </row>
    <row r="341" spans="1:34" ht="13.5" thickBot="1">
      <c r="A341" s="115"/>
      <c r="B341" s="87">
        <v>38625</v>
      </c>
      <c r="C341" s="111" t="s">
        <v>132</v>
      </c>
      <c r="D341" s="99">
        <v>1</v>
      </c>
      <c r="E341" s="97"/>
      <c r="F341" s="97">
        <v>1</v>
      </c>
      <c r="G341" s="97"/>
      <c r="H341" s="98"/>
      <c r="I341" s="143">
        <f t="shared" si="11"/>
        <v>35</v>
      </c>
      <c r="J341" s="144">
        <f t="shared" si="12"/>
        <v>6</v>
      </c>
      <c r="K341" s="97">
        <v>35</v>
      </c>
      <c r="L341" s="97">
        <v>6</v>
      </c>
      <c r="M341" s="97"/>
      <c r="N341" s="97"/>
      <c r="O341" s="97"/>
      <c r="P341" s="97"/>
      <c r="Q341" s="97"/>
      <c r="R341" s="98"/>
      <c r="S341" s="105"/>
      <c r="T341" s="97"/>
      <c r="U341" s="97"/>
      <c r="V341" s="97"/>
      <c r="W341" s="97"/>
      <c r="X341" s="97"/>
      <c r="Y341" s="106"/>
      <c r="Z341" s="99"/>
      <c r="AA341" s="97"/>
      <c r="AB341" s="97"/>
      <c r="AC341" s="97"/>
      <c r="AD341" s="97"/>
      <c r="AE341" s="97"/>
      <c r="AF341" s="97"/>
      <c r="AG341" s="97"/>
      <c r="AH341" s="106"/>
    </row>
    <row r="342" spans="1:34" ht="23.25" thickBot="1">
      <c r="A342" s="115"/>
      <c r="B342" s="154">
        <v>38626</v>
      </c>
      <c r="C342" s="111" t="s">
        <v>131</v>
      </c>
      <c r="D342" s="99">
        <v>1</v>
      </c>
      <c r="E342" s="97"/>
      <c r="F342" s="97">
        <v>1</v>
      </c>
      <c r="G342" s="97"/>
      <c r="H342" s="98"/>
      <c r="I342" s="143">
        <f t="shared" si="11"/>
        <v>55</v>
      </c>
      <c r="J342" s="144">
        <f t="shared" si="12"/>
        <v>10</v>
      </c>
      <c r="K342" s="97">
        <v>55</v>
      </c>
      <c r="L342" s="97">
        <v>10</v>
      </c>
      <c r="M342" s="97"/>
      <c r="N342" s="97"/>
      <c r="O342" s="97"/>
      <c r="P342" s="97"/>
      <c r="Q342" s="97"/>
      <c r="R342" s="98"/>
      <c r="S342" s="105"/>
      <c r="T342" s="97"/>
      <c r="U342" s="97"/>
      <c r="V342" s="97"/>
      <c r="W342" s="97"/>
      <c r="X342" s="97"/>
      <c r="Y342" s="106"/>
      <c r="Z342" s="99"/>
      <c r="AA342" s="97"/>
      <c r="AB342" s="97"/>
      <c r="AC342" s="97"/>
      <c r="AD342" s="97"/>
      <c r="AE342" s="97"/>
      <c r="AF342" s="97"/>
      <c r="AG342" s="97"/>
      <c r="AH342" s="106"/>
    </row>
    <row r="343" spans="1:34" ht="13.5" thickBot="1">
      <c r="A343" s="115"/>
      <c r="B343" s="154">
        <v>38627</v>
      </c>
      <c r="C343" s="111" t="s">
        <v>442</v>
      </c>
      <c r="D343" s="99"/>
      <c r="E343" s="97"/>
      <c r="F343" s="97"/>
      <c r="G343" s="97"/>
      <c r="H343" s="98"/>
      <c r="I343" s="143">
        <f t="shared" si="11"/>
        <v>0</v>
      </c>
      <c r="J343" s="144">
        <f t="shared" si="12"/>
        <v>0</v>
      </c>
      <c r="K343" s="97"/>
      <c r="L343" s="97"/>
      <c r="M343" s="97"/>
      <c r="N343" s="97"/>
      <c r="O343" s="97"/>
      <c r="P343" s="97"/>
      <c r="Q343" s="97"/>
      <c r="R343" s="98"/>
      <c r="S343" s="105"/>
      <c r="T343" s="97"/>
      <c r="U343" s="97"/>
      <c r="V343" s="97"/>
      <c r="W343" s="97"/>
      <c r="X343" s="97"/>
      <c r="Y343" s="106"/>
      <c r="Z343" s="99"/>
      <c r="AA343" s="97"/>
      <c r="AB343" s="97"/>
      <c r="AC343" s="97"/>
      <c r="AD343" s="97"/>
      <c r="AE343" s="97"/>
      <c r="AF343" s="97"/>
      <c r="AG343" s="97"/>
      <c r="AH343" s="106"/>
    </row>
    <row r="344" spans="1:34" ht="13.5" thickBot="1">
      <c r="A344" s="115"/>
      <c r="B344" s="87">
        <v>38628</v>
      </c>
      <c r="C344" s="111" t="s">
        <v>130</v>
      </c>
      <c r="D344" s="99">
        <v>1</v>
      </c>
      <c r="E344" s="97"/>
      <c r="F344" s="97">
        <v>1</v>
      </c>
      <c r="G344" s="97"/>
      <c r="H344" s="98"/>
      <c r="I344" s="143">
        <f t="shared" si="11"/>
        <v>70</v>
      </c>
      <c r="J344" s="144">
        <f t="shared" si="12"/>
        <v>0</v>
      </c>
      <c r="K344" s="97"/>
      <c r="L344" s="97"/>
      <c r="M344" s="97"/>
      <c r="N344" s="97"/>
      <c r="O344" s="97"/>
      <c r="P344" s="97"/>
      <c r="Q344" s="97"/>
      <c r="R344" s="98"/>
      <c r="S344" s="105"/>
      <c r="T344" s="97"/>
      <c r="U344" s="97"/>
      <c r="V344" s="97"/>
      <c r="W344" s="97"/>
      <c r="X344" s="97"/>
      <c r="Y344" s="106"/>
      <c r="Z344" s="99"/>
      <c r="AA344" s="97"/>
      <c r="AB344" s="97"/>
      <c r="AC344" s="97"/>
      <c r="AD344" s="97">
        <v>70</v>
      </c>
      <c r="AE344" s="97">
        <v>28</v>
      </c>
      <c r="AF344" s="97"/>
      <c r="AG344" s="97"/>
      <c r="AH344" s="106"/>
    </row>
    <row r="345" spans="1:34" ht="34.5" thickBot="1">
      <c r="A345" s="115"/>
      <c r="B345" s="87">
        <v>38629</v>
      </c>
      <c r="C345" s="111" t="s">
        <v>129</v>
      </c>
      <c r="D345" s="99">
        <v>1</v>
      </c>
      <c r="E345" s="97"/>
      <c r="F345" s="97">
        <v>1</v>
      </c>
      <c r="G345" s="97"/>
      <c r="H345" s="98"/>
      <c r="I345" s="143">
        <f t="shared" si="11"/>
        <v>35</v>
      </c>
      <c r="J345" s="144">
        <f t="shared" si="12"/>
        <v>8</v>
      </c>
      <c r="K345" s="97">
        <v>20</v>
      </c>
      <c r="L345" s="97">
        <v>4</v>
      </c>
      <c r="M345" s="97"/>
      <c r="N345" s="97"/>
      <c r="O345" s="97">
        <v>15</v>
      </c>
      <c r="P345" s="97">
        <v>4</v>
      </c>
      <c r="Q345" s="97"/>
      <c r="R345" s="98"/>
      <c r="S345" s="105"/>
      <c r="T345" s="97"/>
      <c r="U345" s="97"/>
      <c r="V345" s="97"/>
      <c r="W345" s="97"/>
      <c r="X345" s="97"/>
      <c r="Y345" s="106"/>
      <c r="Z345" s="99"/>
      <c r="AA345" s="97"/>
      <c r="AB345" s="97"/>
      <c r="AC345" s="97"/>
      <c r="AD345" s="97"/>
      <c r="AE345" s="97"/>
      <c r="AF345" s="97"/>
      <c r="AG345" s="97"/>
      <c r="AH345" s="106"/>
    </row>
    <row r="346" spans="1:34" ht="13.5" thickBot="1">
      <c r="A346" s="115"/>
      <c r="B346" s="87">
        <v>38630</v>
      </c>
      <c r="C346" s="111" t="s">
        <v>128</v>
      </c>
      <c r="D346" s="99">
        <v>1</v>
      </c>
      <c r="E346" s="97"/>
      <c r="F346" s="97">
        <v>1</v>
      </c>
      <c r="G346" s="97"/>
      <c r="H346" s="98"/>
      <c r="I346" s="143">
        <f t="shared" si="11"/>
        <v>80</v>
      </c>
      <c r="J346" s="144">
        <f t="shared" si="12"/>
        <v>5</v>
      </c>
      <c r="K346" s="97">
        <v>30</v>
      </c>
      <c r="L346" s="97">
        <v>5</v>
      </c>
      <c r="M346" s="97"/>
      <c r="N346" s="97"/>
      <c r="O346" s="97"/>
      <c r="P346" s="97"/>
      <c r="Q346" s="97"/>
      <c r="R346" s="98"/>
      <c r="S346" s="105"/>
      <c r="T346" s="97"/>
      <c r="U346" s="97"/>
      <c r="V346" s="97"/>
      <c r="W346" s="97"/>
      <c r="X346" s="97"/>
      <c r="Y346" s="106"/>
      <c r="Z346" s="99">
        <v>20</v>
      </c>
      <c r="AA346" s="97"/>
      <c r="AB346" s="97"/>
      <c r="AC346" s="97"/>
      <c r="AD346" s="97"/>
      <c r="AE346" s="97"/>
      <c r="AF346" s="97"/>
      <c r="AG346" s="97"/>
      <c r="AH346" s="106">
        <v>0.5</v>
      </c>
    </row>
    <row r="347" spans="1:34" ht="13.5" thickBot="1">
      <c r="A347" s="115"/>
      <c r="B347" s="87">
        <v>38631</v>
      </c>
      <c r="C347" s="111" t="s">
        <v>442</v>
      </c>
      <c r="D347" s="99"/>
      <c r="E347" s="97"/>
      <c r="F347" s="97"/>
      <c r="G347" s="97"/>
      <c r="H347" s="98"/>
      <c r="I347" s="143">
        <f t="shared" si="11"/>
        <v>0</v>
      </c>
      <c r="J347" s="144">
        <f t="shared" si="12"/>
        <v>0</v>
      </c>
      <c r="K347" s="97"/>
      <c r="L347" s="97"/>
      <c r="M347" s="97"/>
      <c r="N347" s="97"/>
      <c r="O347" s="97"/>
      <c r="P347" s="97"/>
      <c r="Q347" s="97"/>
      <c r="R347" s="98"/>
      <c r="S347" s="105"/>
      <c r="T347" s="97"/>
      <c r="U347" s="97"/>
      <c r="V347" s="97"/>
      <c r="W347" s="97"/>
      <c r="X347" s="97"/>
      <c r="Y347" s="106"/>
      <c r="Z347" s="99"/>
      <c r="AA347" s="97"/>
      <c r="AB347" s="97"/>
      <c r="AC347" s="97"/>
      <c r="AD347" s="97"/>
      <c r="AE347" s="97"/>
      <c r="AF347" s="97"/>
      <c r="AG347" s="97"/>
      <c r="AH347" s="106"/>
    </row>
    <row r="348" spans="1:34" ht="13.5" thickBot="1">
      <c r="A348" s="115"/>
      <c r="B348" s="87">
        <v>38632</v>
      </c>
      <c r="C348" s="111" t="s">
        <v>127</v>
      </c>
      <c r="D348" s="99">
        <v>1</v>
      </c>
      <c r="E348" s="97"/>
      <c r="F348" s="97">
        <v>1</v>
      </c>
      <c r="G348" s="97"/>
      <c r="H348" s="98"/>
      <c r="I348" s="143">
        <f t="shared" si="11"/>
        <v>40</v>
      </c>
      <c r="J348" s="144">
        <f t="shared" si="12"/>
        <v>6</v>
      </c>
      <c r="K348" s="97">
        <v>40</v>
      </c>
      <c r="L348" s="97">
        <v>6</v>
      </c>
      <c r="M348" s="97"/>
      <c r="N348" s="97"/>
      <c r="O348" s="97"/>
      <c r="P348" s="97"/>
      <c r="Q348" s="97"/>
      <c r="R348" s="98"/>
      <c r="S348" s="105"/>
      <c r="T348" s="97"/>
      <c r="U348" s="97"/>
      <c r="V348" s="97"/>
      <c r="W348" s="97"/>
      <c r="X348" s="97"/>
      <c r="Y348" s="106"/>
      <c r="Z348" s="99"/>
      <c r="AA348" s="97"/>
      <c r="AB348" s="97"/>
      <c r="AC348" s="97"/>
      <c r="AD348" s="97"/>
      <c r="AE348" s="97"/>
      <c r="AF348" s="97"/>
      <c r="AG348" s="97"/>
      <c r="AH348" s="106"/>
    </row>
    <row r="349" spans="1:34" ht="34.5" thickBot="1">
      <c r="A349" s="115"/>
      <c r="B349" s="154">
        <v>38633</v>
      </c>
      <c r="C349" s="111" t="s">
        <v>126</v>
      </c>
      <c r="D349" s="99">
        <v>1</v>
      </c>
      <c r="E349" s="97">
        <v>1</v>
      </c>
      <c r="F349" s="97">
        <v>1</v>
      </c>
      <c r="G349" s="97"/>
      <c r="H349" s="98"/>
      <c r="I349" s="143">
        <f t="shared" si="11"/>
        <v>66</v>
      </c>
      <c r="J349" s="144">
        <f t="shared" si="12"/>
        <v>12</v>
      </c>
      <c r="K349" s="97">
        <v>30</v>
      </c>
      <c r="L349" s="97">
        <v>5</v>
      </c>
      <c r="M349" s="97"/>
      <c r="N349" s="97"/>
      <c r="O349" s="97"/>
      <c r="P349" s="97"/>
      <c r="Q349" s="97"/>
      <c r="R349" s="98"/>
      <c r="S349" s="105">
        <v>36</v>
      </c>
      <c r="T349" s="97">
        <v>7</v>
      </c>
      <c r="U349" s="97"/>
      <c r="V349" s="97"/>
      <c r="W349" s="97"/>
      <c r="X349" s="97"/>
      <c r="Y349" s="106"/>
      <c r="Z349" s="99"/>
      <c r="AA349" s="97"/>
      <c r="AB349" s="97"/>
      <c r="AC349" s="97"/>
      <c r="AD349" s="97"/>
      <c r="AE349" s="97"/>
      <c r="AF349" s="97"/>
      <c r="AG349" s="97"/>
      <c r="AH349" s="106"/>
    </row>
    <row r="350" spans="1:34" ht="13.5" thickBot="1">
      <c r="A350" s="115"/>
      <c r="B350" s="154">
        <v>38634</v>
      </c>
      <c r="C350" s="111" t="s">
        <v>125</v>
      </c>
      <c r="D350" s="99">
        <v>1</v>
      </c>
      <c r="E350" s="97"/>
      <c r="F350" s="97">
        <v>1</v>
      </c>
      <c r="G350" s="97"/>
      <c r="H350" s="98"/>
      <c r="I350" s="143">
        <f t="shared" si="11"/>
        <v>95</v>
      </c>
      <c r="J350" s="144">
        <f t="shared" si="12"/>
        <v>16</v>
      </c>
      <c r="K350" s="97">
        <v>95</v>
      </c>
      <c r="L350" s="97">
        <v>16</v>
      </c>
      <c r="M350" s="97"/>
      <c r="N350" s="97"/>
      <c r="O350" s="97"/>
      <c r="P350" s="97"/>
      <c r="Q350" s="97"/>
      <c r="R350" s="98"/>
      <c r="S350" s="105"/>
      <c r="T350" s="97"/>
      <c r="U350" s="97"/>
      <c r="V350" s="97"/>
      <c r="W350" s="97"/>
      <c r="X350" s="97"/>
      <c r="Y350" s="106"/>
      <c r="Z350" s="99"/>
      <c r="AA350" s="97"/>
      <c r="AB350" s="97"/>
      <c r="AC350" s="97"/>
      <c r="AD350" s="97"/>
      <c r="AE350" s="97"/>
      <c r="AF350" s="97"/>
      <c r="AG350" s="97"/>
      <c r="AH350" s="106"/>
    </row>
    <row r="351" spans="1:34" ht="13.5" thickBot="1">
      <c r="A351" s="115"/>
      <c r="B351" s="87">
        <v>38635</v>
      </c>
      <c r="C351" s="111" t="s">
        <v>116</v>
      </c>
      <c r="D351" s="99">
        <v>1</v>
      </c>
      <c r="E351" s="97"/>
      <c r="F351" s="97">
        <v>1</v>
      </c>
      <c r="G351" s="97"/>
      <c r="H351" s="98"/>
      <c r="I351" s="143">
        <f t="shared" si="11"/>
        <v>90</v>
      </c>
      <c r="J351" s="144">
        <f t="shared" si="12"/>
        <v>5</v>
      </c>
      <c r="K351" s="97">
        <v>30</v>
      </c>
      <c r="L351" s="97">
        <v>5</v>
      </c>
      <c r="M351" s="97"/>
      <c r="N351" s="97"/>
      <c r="O351" s="97"/>
      <c r="P351" s="97"/>
      <c r="Q351" s="97"/>
      <c r="R351" s="98"/>
      <c r="S351" s="105"/>
      <c r="T351" s="97"/>
      <c r="U351" s="97"/>
      <c r="V351" s="97"/>
      <c r="W351" s="97"/>
      <c r="X351" s="97"/>
      <c r="Y351" s="106"/>
      <c r="Z351" s="99">
        <v>30</v>
      </c>
      <c r="AA351" s="97"/>
      <c r="AB351" s="97"/>
      <c r="AC351" s="97"/>
      <c r="AD351" s="97"/>
      <c r="AE351" s="97"/>
      <c r="AF351" s="97"/>
      <c r="AG351" s="97"/>
      <c r="AH351" s="106">
        <v>0.5</v>
      </c>
    </row>
    <row r="352" spans="1:34" ht="13.5" thickBot="1">
      <c r="A352" s="115"/>
      <c r="B352" s="87">
        <v>38636</v>
      </c>
      <c r="C352" s="111" t="s">
        <v>442</v>
      </c>
      <c r="D352" s="99"/>
      <c r="E352" s="97"/>
      <c r="F352" s="97"/>
      <c r="G352" s="97"/>
      <c r="H352" s="98"/>
      <c r="I352" s="143">
        <f t="shared" si="11"/>
        <v>0</v>
      </c>
      <c r="J352" s="144">
        <f t="shared" si="12"/>
        <v>0</v>
      </c>
      <c r="K352" s="97"/>
      <c r="L352" s="97"/>
      <c r="M352" s="97"/>
      <c r="N352" s="97"/>
      <c r="O352" s="97"/>
      <c r="P352" s="97"/>
      <c r="Q352" s="97"/>
      <c r="R352" s="98"/>
      <c r="S352" s="105"/>
      <c r="T352" s="97"/>
      <c r="U352" s="97"/>
      <c r="V352" s="97"/>
      <c r="W352" s="97"/>
      <c r="X352" s="97"/>
      <c r="Y352" s="106"/>
      <c r="Z352" s="99"/>
      <c r="AA352" s="97"/>
      <c r="AB352" s="97"/>
      <c r="AC352" s="97"/>
      <c r="AD352" s="97"/>
      <c r="AE352" s="97"/>
      <c r="AF352" s="97"/>
      <c r="AG352" s="97"/>
      <c r="AH352" s="106"/>
    </row>
    <row r="353" spans="1:34" ht="13.5" thickBot="1">
      <c r="A353" s="115"/>
      <c r="B353" s="87">
        <v>38637</v>
      </c>
      <c r="C353" s="111" t="s">
        <v>120</v>
      </c>
      <c r="D353" s="99">
        <v>1</v>
      </c>
      <c r="E353" s="97"/>
      <c r="F353" s="97">
        <v>1</v>
      </c>
      <c r="G353" s="97"/>
      <c r="H353" s="98"/>
      <c r="I353" s="143">
        <f t="shared" si="11"/>
        <v>80</v>
      </c>
      <c r="J353" s="144">
        <f t="shared" si="12"/>
        <v>0</v>
      </c>
      <c r="K353" s="97"/>
      <c r="L353" s="97"/>
      <c r="M353" s="97"/>
      <c r="N353" s="97"/>
      <c r="O353" s="97"/>
      <c r="P353" s="97"/>
      <c r="Q353" s="97"/>
      <c r="R353" s="98"/>
      <c r="S353" s="105"/>
      <c r="T353" s="97"/>
      <c r="U353" s="97"/>
      <c r="V353" s="97"/>
      <c r="W353" s="97"/>
      <c r="X353" s="97"/>
      <c r="Y353" s="106"/>
      <c r="Z353" s="99"/>
      <c r="AA353" s="97"/>
      <c r="AB353" s="97"/>
      <c r="AC353" s="97"/>
      <c r="AD353" s="97">
        <v>80</v>
      </c>
      <c r="AE353" s="97">
        <v>23</v>
      </c>
      <c r="AF353" s="97"/>
      <c r="AG353" s="97"/>
      <c r="AH353" s="106"/>
    </row>
    <row r="354" spans="1:34" ht="34.5" thickBot="1">
      <c r="A354" s="115"/>
      <c r="B354" s="87">
        <v>38638</v>
      </c>
      <c r="C354" s="111" t="s">
        <v>119</v>
      </c>
      <c r="D354" s="99">
        <v>1</v>
      </c>
      <c r="E354" s="97"/>
      <c r="F354" s="97">
        <v>1</v>
      </c>
      <c r="G354" s="97"/>
      <c r="H354" s="98"/>
      <c r="I354" s="143">
        <f t="shared" si="11"/>
        <v>60</v>
      </c>
      <c r="J354" s="144">
        <f t="shared" si="12"/>
        <v>12</v>
      </c>
      <c r="K354" s="97">
        <v>35</v>
      </c>
      <c r="L354" s="97">
        <v>5</v>
      </c>
      <c r="M354" s="97"/>
      <c r="N354" s="97"/>
      <c r="O354" s="97">
        <v>25</v>
      </c>
      <c r="P354" s="97">
        <v>7</v>
      </c>
      <c r="Q354" s="97"/>
      <c r="R354" s="98"/>
      <c r="S354" s="105"/>
      <c r="T354" s="97"/>
      <c r="U354" s="97"/>
      <c r="V354" s="97"/>
      <c r="W354" s="97"/>
      <c r="X354" s="97"/>
      <c r="Y354" s="106"/>
      <c r="Z354" s="99"/>
      <c r="AA354" s="97"/>
      <c r="AB354" s="97"/>
      <c r="AC354" s="97"/>
      <c r="AD354" s="97"/>
      <c r="AE354" s="97"/>
      <c r="AF354" s="97"/>
      <c r="AG354" s="97"/>
      <c r="AH354" s="106"/>
    </row>
    <row r="355" spans="1:34" ht="13.5" thickBot="1">
      <c r="A355" s="115"/>
      <c r="B355" s="87">
        <v>38639</v>
      </c>
      <c r="C355" s="111" t="s">
        <v>118</v>
      </c>
      <c r="D355" s="99">
        <v>1</v>
      </c>
      <c r="E355" s="97"/>
      <c r="F355" s="97">
        <v>1</v>
      </c>
      <c r="G355" s="97"/>
      <c r="H355" s="98"/>
      <c r="I355" s="143">
        <f t="shared" si="11"/>
        <v>85</v>
      </c>
      <c r="J355" s="144">
        <f t="shared" si="12"/>
        <v>14</v>
      </c>
      <c r="K355" s="97">
        <v>85</v>
      </c>
      <c r="L355" s="97">
        <v>14</v>
      </c>
      <c r="M355" s="97"/>
      <c r="N355" s="97"/>
      <c r="O355" s="97"/>
      <c r="P355" s="97"/>
      <c r="Q355" s="97"/>
      <c r="R355" s="98"/>
      <c r="S355" s="105"/>
      <c r="T355" s="97"/>
      <c r="U355" s="97"/>
      <c r="V355" s="97"/>
      <c r="W355" s="97"/>
      <c r="X355" s="97"/>
      <c r="Y355" s="106"/>
      <c r="Z355" s="99"/>
      <c r="AA355" s="97"/>
      <c r="AB355" s="97"/>
      <c r="AC355" s="97"/>
      <c r="AD355" s="97"/>
      <c r="AE355" s="97"/>
      <c r="AF355" s="97"/>
      <c r="AG355" s="97"/>
      <c r="AH355" s="106"/>
    </row>
    <row r="356" spans="1:34" ht="23.25" thickBot="1">
      <c r="A356" s="115"/>
      <c r="B356" s="154">
        <v>38640</v>
      </c>
      <c r="C356" s="111" t="s">
        <v>117</v>
      </c>
      <c r="D356" s="99">
        <v>1</v>
      </c>
      <c r="E356" s="97"/>
      <c r="F356" s="97">
        <v>1</v>
      </c>
      <c r="G356" s="97"/>
      <c r="H356" s="98"/>
      <c r="I356" s="143">
        <f t="shared" si="11"/>
        <v>140</v>
      </c>
      <c r="J356" s="144">
        <f t="shared" si="12"/>
        <v>0</v>
      </c>
      <c r="K356" s="97"/>
      <c r="L356" s="97"/>
      <c r="M356" s="97"/>
      <c r="N356" s="97"/>
      <c r="O356" s="97"/>
      <c r="P356" s="97"/>
      <c r="Q356" s="97"/>
      <c r="R356" s="98"/>
      <c r="S356" s="105"/>
      <c r="T356" s="97"/>
      <c r="U356" s="97"/>
      <c r="V356" s="97"/>
      <c r="W356" s="97"/>
      <c r="X356" s="97"/>
      <c r="Y356" s="106"/>
      <c r="Z356" s="99"/>
      <c r="AA356" s="97"/>
      <c r="AB356" s="97"/>
      <c r="AC356" s="97"/>
      <c r="AD356" s="97">
        <v>140</v>
      </c>
      <c r="AE356" s="97">
        <v>56</v>
      </c>
      <c r="AF356" s="97"/>
      <c r="AG356" s="97"/>
      <c r="AH356" s="106"/>
    </row>
    <row r="357" spans="1:34" ht="23.25" thickBot="1">
      <c r="A357" s="115"/>
      <c r="B357" s="154">
        <v>38641</v>
      </c>
      <c r="C357" s="111" t="s">
        <v>40</v>
      </c>
      <c r="D357" s="99">
        <v>1</v>
      </c>
      <c r="E357" s="97"/>
      <c r="F357" s="97">
        <v>1</v>
      </c>
      <c r="G357" s="97"/>
      <c r="H357" s="98"/>
      <c r="I357" s="143">
        <f t="shared" si="11"/>
        <v>93</v>
      </c>
      <c r="J357" s="144">
        <f t="shared" si="12"/>
        <v>14</v>
      </c>
      <c r="K357" s="97">
        <v>6</v>
      </c>
      <c r="L357" s="97">
        <v>1</v>
      </c>
      <c r="M357" s="97"/>
      <c r="N357" s="97"/>
      <c r="O357" s="97"/>
      <c r="P357" s="97"/>
      <c r="Q357" s="97"/>
      <c r="R357" s="98"/>
      <c r="S357" s="105"/>
      <c r="T357" s="97"/>
      <c r="U357" s="97"/>
      <c r="V357" s="97"/>
      <c r="W357" s="97">
        <v>87</v>
      </c>
      <c r="X357" s="97">
        <v>13</v>
      </c>
      <c r="Y357" s="106"/>
      <c r="Z357" s="99"/>
      <c r="AA357" s="97"/>
      <c r="AB357" s="97"/>
      <c r="AC357" s="97"/>
      <c r="AD357" s="97"/>
      <c r="AE357" s="97"/>
      <c r="AF357" s="97"/>
      <c r="AG357" s="97"/>
      <c r="AH357" s="106"/>
    </row>
    <row r="358" spans="1:34" ht="13.5" thickBot="1">
      <c r="A358" s="115"/>
      <c r="B358" s="87">
        <v>38642</v>
      </c>
      <c r="C358" s="111" t="s">
        <v>116</v>
      </c>
      <c r="D358" s="99">
        <v>1</v>
      </c>
      <c r="E358" s="97"/>
      <c r="F358" s="97">
        <v>1</v>
      </c>
      <c r="G358" s="97"/>
      <c r="H358" s="98"/>
      <c r="I358" s="143">
        <f t="shared" si="11"/>
        <v>90</v>
      </c>
      <c r="J358" s="144">
        <f t="shared" si="12"/>
        <v>5</v>
      </c>
      <c r="K358" s="97">
        <v>30</v>
      </c>
      <c r="L358" s="97">
        <v>5</v>
      </c>
      <c r="M358" s="97"/>
      <c r="N358" s="97"/>
      <c r="O358" s="97"/>
      <c r="P358" s="97"/>
      <c r="Q358" s="97"/>
      <c r="R358" s="98"/>
      <c r="S358" s="105"/>
      <c r="T358" s="97"/>
      <c r="U358" s="97"/>
      <c r="V358" s="97"/>
      <c r="W358" s="97"/>
      <c r="X358" s="97"/>
      <c r="Y358" s="106"/>
      <c r="Z358" s="99">
        <v>30</v>
      </c>
      <c r="AA358" s="97"/>
      <c r="AB358" s="97"/>
      <c r="AC358" s="97"/>
      <c r="AD358" s="97"/>
      <c r="AE358" s="97"/>
      <c r="AF358" s="97"/>
      <c r="AG358" s="97"/>
      <c r="AH358" s="106">
        <v>0.5</v>
      </c>
    </row>
    <row r="359" spans="1:34" ht="13.5" thickBot="1">
      <c r="A359" s="115"/>
      <c r="B359" s="87">
        <v>38643</v>
      </c>
      <c r="C359" s="111" t="s">
        <v>442</v>
      </c>
      <c r="D359" s="99"/>
      <c r="E359" s="97"/>
      <c r="F359" s="97"/>
      <c r="G359" s="97"/>
      <c r="H359" s="98"/>
      <c r="I359" s="143">
        <f t="shared" si="11"/>
        <v>0</v>
      </c>
      <c r="J359" s="144">
        <f t="shared" si="12"/>
        <v>0</v>
      </c>
      <c r="K359" s="97"/>
      <c r="L359" s="97"/>
      <c r="M359" s="97"/>
      <c r="N359" s="97"/>
      <c r="O359" s="97"/>
      <c r="P359" s="97"/>
      <c r="Q359" s="97"/>
      <c r="R359" s="98"/>
      <c r="S359" s="105"/>
      <c r="T359" s="97"/>
      <c r="U359" s="97"/>
      <c r="V359" s="97"/>
      <c r="W359" s="97"/>
      <c r="X359" s="97"/>
      <c r="Y359" s="106"/>
      <c r="Z359" s="99"/>
      <c r="AA359" s="97"/>
      <c r="AB359" s="97"/>
      <c r="AC359" s="97"/>
      <c r="AD359" s="97"/>
      <c r="AE359" s="97"/>
      <c r="AF359" s="97"/>
      <c r="AG359" s="97"/>
      <c r="AH359" s="106"/>
    </row>
    <row r="360" spans="1:34" ht="34.5" thickBot="1">
      <c r="A360" s="115"/>
      <c r="B360" s="87">
        <v>38644</v>
      </c>
      <c r="C360" s="111" t="s">
        <v>112</v>
      </c>
      <c r="D360" s="99">
        <v>1</v>
      </c>
      <c r="E360" s="97"/>
      <c r="F360" s="97">
        <v>1</v>
      </c>
      <c r="G360" s="97"/>
      <c r="H360" s="98"/>
      <c r="I360" s="143">
        <f t="shared" si="11"/>
        <v>70</v>
      </c>
      <c r="J360" s="144">
        <f t="shared" si="12"/>
        <v>11</v>
      </c>
      <c r="K360" s="97">
        <v>18</v>
      </c>
      <c r="L360" s="97">
        <v>3</v>
      </c>
      <c r="M360" s="97">
        <v>52</v>
      </c>
      <c r="N360" s="97">
        <v>8</v>
      </c>
      <c r="O360" s="97"/>
      <c r="P360" s="97"/>
      <c r="Q360" s="97"/>
      <c r="R360" s="98"/>
      <c r="S360" s="105"/>
      <c r="T360" s="97"/>
      <c r="U360" s="97"/>
      <c r="V360" s="97"/>
      <c r="W360" s="97"/>
      <c r="X360" s="97"/>
      <c r="Y360" s="106"/>
      <c r="Z360" s="99"/>
      <c r="AA360" s="97"/>
      <c r="AB360" s="97"/>
      <c r="AC360" s="97"/>
      <c r="AD360" s="97"/>
      <c r="AE360" s="97"/>
      <c r="AF360" s="97"/>
      <c r="AG360" s="97"/>
      <c r="AH360" s="106"/>
    </row>
    <row r="361" spans="1:34" ht="34.5" thickBot="1">
      <c r="A361" s="115"/>
      <c r="B361" s="87">
        <v>38645</v>
      </c>
      <c r="C361" s="111" t="s">
        <v>113</v>
      </c>
      <c r="D361" s="99">
        <v>1</v>
      </c>
      <c r="E361" s="97"/>
      <c r="F361" s="97">
        <v>2</v>
      </c>
      <c r="G361" s="97"/>
      <c r="H361" s="98"/>
      <c r="I361" s="143">
        <f t="shared" si="11"/>
        <v>107</v>
      </c>
      <c r="J361" s="144">
        <f t="shared" si="12"/>
        <v>15</v>
      </c>
      <c r="K361" s="97">
        <v>87</v>
      </c>
      <c r="L361" s="97">
        <v>15</v>
      </c>
      <c r="M361" s="97"/>
      <c r="N361" s="97"/>
      <c r="O361" s="97"/>
      <c r="P361" s="97"/>
      <c r="Q361" s="97"/>
      <c r="R361" s="98"/>
      <c r="S361" s="105"/>
      <c r="T361" s="97"/>
      <c r="U361" s="97"/>
      <c r="V361" s="97"/>
      <c r="W361" s="97"/>
      <c r="X361" s="97"/>
      <c r="Y361" s="106"/>
      <c r="Z361" s="99"/>
      <c r="AA361" s="97">
        <v>20</v>
      </c>
      <c r="AB361" s="97"/>
      <c r="AC361" s="97"/>
      <c r="AD361" s="97"/>
      <c r="AE361" s="97"/>
      <c r="AF361" s="97"/>
      <c r="AG361" s="97"/>
      <c r="AH361" s="106"/>
    </row>
    <row r="362" spans="1:34" ht="23.25" thickBot="1">
      <c r="A362" s="115"/>
      <c r="B362" s="87">
        <v>38646</v>
      </c>
      <c r="C362" s="111" t="s">
        <v>114</v>
      </c>
      <c r="D362" s="99">
        <v>1</v>
      </c>
      <c r="E362" s="97"/>
      <c r="F362" s="97">
        <v>1</v>
      </c>
      <c r="G362" s="97"/>
      <c r="H362" s="98"/>
      <c r="I362" s="143">
        <f t="shared" si="11"/>
        <v>80</v>
      </c>
      <c r="J362" s="144">
        <f t="shared" si="12"/>
        <v>0</v>
      </c>
      <c r="K362" s="97"/>
      <c r="L362" s="97"/>
      <c r="M362" s="97"/>
      <c r="N362" s="97"/>
      <c r="O362" s="97"/>
      <c r="P362" s="97"/>
      <c r="Q362" s="97"/>
      <c r="R362" s="98"/>
      <c r="S362" s="105"/>
      <c r="T362" s="97"/>
      <c r="U362" s="97"/>
      <c r="V362" s="97"/>
      <c r="W362" s="97"/>
      <c r="X362" s="97"/>
      <c r="Y362" s="106"/>
      <c r="Z362" s="99"/>
      <c r="AA362" s="97"/>
      <c r="AB362" s="97"/>
      <c r="AC362" s="97"/>
      <c r="AD362" s="97">
        <v>80</v>
      </c>
      <c r="AE362" s="97">
        <v>26</v>
      </c>
      <c r="AF362" s="97"/>
      <c r="AG362" s="97"/>
      <c r="AH362" s="106"/>
    </row>
    <row r="363" spans="1:34" ht="45.75" thickBot="1">
      <c r="A363" s="115"/>
      <c r="B363" s="154">
        <v>38647</v>
      </c>
      <c r="C363" s="111" t="s">
        <v>115</v>
      </c>
      <c r="D363" s="99">
        <v>1</v>
      </c>
      <c r="E363" s="97"/>
      <c r="F363" s="97">
        <v>1</v>
      </c>
      <c r="G363" s="97"/>
      <c r="H363" s="98"/>
      <c r="I363" s="143">
        <f t="shared" si="11"/>
        <v>50</v>
      </c>
      <c r="J363" s="144">
        <f t="shared" si="12"/>
        <v>11</v>
      </c>
      <c r="K363" s="97">
        <v>30</v>
      </c>
      <c r="L363" s="97">
        <v>5</v>
      </c>
      <c r="M363" s="97"/>
      <c r="N363" s="97"/>
      <c r="O363" s="97">
        <v>20</v>
      </c>
      <c r="P363" s="97">
        <v>6</v>
      </c>
      <c r="Q363" s="97"/>
      <c r="R363" s="98"/>
      <c r="S363" s="105"/>
      <c r="T363" s="97"/>
      <c r="U363" s="97"/>
      <c r="V363" s="97"/>
      <c r="W363" s="97"/>
      <c r="X363" s="97"/>
      <c r="Y363" s="106"/>
      <c r="Z363" s="99"/>
      <c r="AA363" s="97"/>
      <c r="AB363" s="97"/>
      <c r="AC363" s="97"/>
      <c r="AD363" s="97"/>
      <c r="AE363" s="97"/>
      <c r="AF363" s="97"/>
      <c r="AG363" s="97"/>
      <c r="AH363" s="106"/>
    </row>
    <row r="364" spans="1:34" ht="23.25" thickBot="1">
      <c r="A364" s="115"/>
      <c r="B364" s="154">
        <v>38648</v>
      </c>
      <c r="C364" s="111" t="s">
        <v>111</v>
      </c>
      <c r="D364" s="99">
        <v>1</v>
      </c>
      <c r="E364" s="97"/>
      <c r="F364" s="97">
        <v>1</v>
      </c>
      <c r="G364" s="97"/>
      <c r="H364" s="98"/>
      <c r="I364" s="143">
        <f t="shared" si="11"/>
        <v>85</v>
      </c>
      <c r="J364" s="144">
        <f t="shared" si="12"/>
        <v>13</v>
      </c>
      <c r="K364" s="97">
        <v>85</v>
      </c>
      <c r="L364" s="97">
        <v>13</v>
      </c>
      <c r="M364" s="97"/>
      <c r="N364" s="97"/>
      <c r="O364" s="97"/>
      <c r="P364" s="97"/>
      <c r="Q364" s="97"/>
      <c r="R364" s="98"/>
      <c r="S364" s="105"/>
      <c r="T364" s="97"/>
      <c r="U364" s="97"/>
      <c r="V364" s="97"/>
      <c r="W364" s="97"/>
      <c r="X364" s="97"/>
      <c r="Y364" s="106"/>
      <c r="Z364" s="99"/>
      <c r="AA364" s="97"/>
      <c r="AB364" s="97"/>
      <c r="AC364" s="97"/>
      <c r="AD364" s="97"/>
      <c r="AE364" s="97"/>
      <c r="AF364" s="97"/>
      <c r="AG364" s="97"/>
      <c r="AH364" s="106"/>
    </row>
    <row r="365" spans="1:34" ht="23.25" thickBot="1">
      <c r="A365" s="115"/>
      <c r="B365" s="87">
        <v>38649</v>
      </c>
      <c r="C365" s="111" t="s">
        <v>123</v>
      </c>
      <c r="D365" s="99">
        <v>1</v>
      </c>
      <c r="E365" s="97"/>
      <c r="F365" s="97">
        <v>2</v>
      </c>
      <c r="G365" s="97"/>
      <c r="H365" s="98"/>
      <c r="I365" s="143">
        <f t="shared" si="11"/>
        <v>105</v>
      </c>
      <c r="J365" s="144">
        <f t="shared" si="12"/>
        <v>8</v>
      </c>
      <c r="K365" s="97">
        <v>45</v>
      </c>
      <c r="L365" s="97">
        <v>8</v>
      </c>
      <c r="M365" s="97"/>
      <c r="N365" s="97"/>
      <c r="O365" s="97"/>
      <c r="P365" s="97"/>
      <c r="Q365" s="97"/>
      <c r="R365" s="98"/>
      <c r="S365" s="105"/>
      <c r="T365" s="97"/>
      <c r="U365" s="97"/>
      <c r="V365" s="97"/>
      <c r="W365" s="97"/>
      <c r="X365" s="97"/>
      <c r="Y365" s="106"/>
      <c r="Z365" s="99">
        <v>30</v>
      </c>
      <c r="AA365" s="97"/>
      <c r="AB365" s="97"/>
      <c r="AC365" s="97"/>
      <c r="AD365" s="97"/>
      <c r="AE365" s="97"/>
      <c r="AF365" s="97"/>
      <c r="AG365" s="97"/>
      <c r="AH365" s="106">
        <v>0.5</v>
      </c>
    </row>
    <row r="366" spans="1:34" ht="13.5" thickBot="1">
      <c r="A366" s="115"/>
      <c r="B366" s="87">
        <v>38650</v>
      </c>
      <c r="C366" s="111" t="s">
        <v>212</v>
      </c>
      <c r="D366" s="99"/>
      <c r="E366" s="97"/>
      <c r="F366" s="97"/>
      <c r="G366" s="97"/>
      <c r="H366" s="98"/>
      <c r="I366" s="143">
        <f t="shared" si="11"/>
        <v>0</v>
      </c>
      <c r="J366" s="144">
        <f t="shared" si="12"/>
        <v>0</v>
      </c>
      <c r="K366" s="97"/>
      <c r="L366" s="97"/>
      <c r="M366" s="97"/>
      <c r="N366" s="97"/>
      <c r="O366" s="97"/>
      <c r="P366" s="97"/>
      <c r="Q366" s="97"/>
      <c r="R366" s="98"/>
      <c r="S366" s="105"/>
      <c r="T366" s="97"/>
      <c r="U366" s="97"/>
      <c r="V366" s="97"/>
      <c r="W366" s="97"/>
      <c r="X366" s="97"/>
      <c r="Y366" s="106"/>
      <c r="Z366" s="99"/>
      <c r="AA366" s="97"/>
      <c r="AB366" s="97"/>
      <c r="AC366" s="97"/>
      <c r="AD366" s="97"/>
      <c r="AE366" s="97"/>
      <c r="AF366" s="97"/>
      <c r="AG366" s="97"/>
      <c r="AH366" s="106"/>
    </row>
    <row r="367" spans="1:34" ht="34.5" thickBot="1">
      <c r="A367" s="115"/>
      <c r="B367" s="87">
        <v>38651</v>
      </c>
      <c r="C367" s="111" t="s">
        <v>122</v>
      </c>
      <c r="D367" s="99">
        <v>1</v>
      </c>
      <c r="E367" s="97"/>
      <c r="F367" s="97">
        <v>1</v>
      </c>
      <c r="G367" s="97"/>
      <c r="H367" s="98"/>
      <c r="I367" s="143">
        <f t="shared" si="11"/>
        <v>45</v>
      </c>
      <c r="J367" s="144">
        <f t="shared" si="12"/>
        <v>9</v>
      </c>
      <c r="K367" s="97">
        <v>25</v>
      </c>
      <c r="L367" s="97">
        <v>4</v>
      </c>
      <c r="M367" s="97"/>
      <c r="N367" s="97"/>
      <c r="O367" s="97">
        <v>20</v>
      </c>
      <c r="P367" s="97">
        <v>5</v>
      </c>
      <c r="Q367" s="97"/>
      <c r="R367" s="98"/>
      <c r="S367" s="105"/>
      <c r="T367" s="97"/>
      <c r="U367" s="97"/>
      <c r="V367" s="97"/>
      <c r="W367" s="97"/>
      <c r="X367" s="97"/>
      <c r="Y367" s="106"/>
      <c r="Z367" s="99"/>
      <c r="AA367" s="97"/>
      <c r="AB367" s="97"/>
      <c r="AC367" s="97"/>
      <c r="AD367" s="97"/>
      <c r="AE367" s="97"/>
      <c r="AF367" s="97"/>
      <c r="AG367" s="97"/>
      <c r="AH367" s="106"/>
    </row>
    <row r="368" spans="1:34" ht="34.5" thickBot="1">
      <c r="A368" s="115"/>
      <c r="B368" s="87">
        <v>38652</v>
      </c>
      <c r="C368" s="111" t="s">
        <v>121</v>
      </c>
      <c r="D368" s="99">
        <v>1</v>
      </c>
      <c r="E368" s="97"/>
      <c r="F368" s="97">
        <v>2</v>
      </c>
      <c r="G368" s="97"/>
      <c r="H368" s="98"/>
      <c r="I368" s="143">
        <f>K368+M368+O368+Q368+S368+U368+W368+Z368+AA368+AB368+AD368+AF368+(AG368*20)+(AH368*60)</f>
        <v>125</v>
      </c>
      <c r="J368" s="144">
        <f t="shared" si="12"/>
        <v>13</v>
      </c>
      <c r="K368" s="97">
        <v>70</v>
      </c>
      <c r="L368" s="97">
        <v>12</v>
      </c>
      <c r="M368" s="97">
        <v>10</v>
      </c>
      <c r="N368" s="97">
        <v>1</v>
      </c>
      <c r="O368" s="97"/>
      <c r="P368" s="97"/>
      <c r="Q368" s="97"/>
      <c r="R368" s="98"/>
      <c r="S368" s="105"/>
      <c r="T368" s="97"/>
      <c r="U368" s="97"/>
      <c r="V368" s="97"/>
      <c r="W368" s="97"/>
      <c r="X368" s="97"/>
      <c r="Y368" s="106"/>
      <c r="Z368" s="99">
        <v>15</v>
      </c>
      <c r="AA368" s="97"/>
      <c r="AB368" s="97"/>
      <c r="AC368" s="97"/>
      <c r="AD368" s="97"/>
      <c r="AE368" s="97"/>
      <c r="AF368" s="97"/>
      <c r="AG368" s="97"/>
      <c r="AH368" s="106">
        <v>0.5</v>
      </c>
    </row>
    <row r="369" spans="1:34" ht="23.25" thickBot="1">
      <c r="A369" s="115"/>
      <c r="B369" s="87">
        <v>38653</v>
      </c>
      <c r="C369" s="111" t="s">
        <v>124</v>
      </c>
      <c r="D369" s="99">
        <v>1</v>
      </c>
      <c r="E369" s="97"/>
      <c r="F369" s="97">
        <v>1</v>
      </c>
      <c r="G369" s="97"/>
      <c r="H369" s="98"/>
      <c r="I369" s="143">
        <f t="shared" si="11"/>
        <v>90</v>
      </c>
      <c r="J369" s="144">
        <f t="shared" si="12"/>
        <v>0</v>
      </c>
      <c r="K369" s="97"/>
      <c r="L369" s="97"/>
      <c r="M369" s="97"/>
      <c r="N369" s="97"/>
      <c r="O369" s="97"/>
      <c r="P369" s="97"/>
      <c r="Q369" s="97"/>
      <c r="R369" s="98"/>
      <c r="S369" s="105"/>
      <c r="T369" s="97"/>
      <c r="U369" s="97"/>
      <c r="V369" s="97"/>
      <c r="W369" s="97"/>
      <c r="X369" s="97"/>
      <c r="Y369" s="106"/>
      <c r="Z369" s="99"/>
      <c r="AA369" s="97"/>
      <c r="AB369" s="97"/>
      <c r="AC369" s="97"/>
      <c r="AD369" s="97">
        <v>90</v>
      </c>
      <c r="AE369" s="97">
        <v>35</v>
      </c>
      <c r="AF369" s="97"/>
      <c r="AG369" s="97"/>
      <c r="AH369" s="106"/>
    </row>
    <row r="370" spans="1:34" ht="57" thickBot="1">
      <c r="A370" s="115"/>
      <c r="B370" s="154">
        <v>38654</v>
      </c>
      <c r="C370" s="111" t="s">
        <v>71</v>
      </c>
      <c r="D370" s="99">
        <v>1</v>
      </c>
      <c r="E370" s="97"/>
      <c r="F370" s="97">
        <v>2</v>
      </c>
      <c r="G370" s="97"/>
      <c r="H370" s="98"/>
      <c r="I370" s="143">
        <f t="shared" si="11"/>
        <v>140</v>
      </c>
      <c r="J370" s="144">
        <f t="shared" si="12"/>
        <v>11</v>
      </c>
      <c r="K370" s="97">
        <v>25</v>
      </c>
      <c r="L370" s="97">
        <v>4</v>
      </c>
      <c r="M370" s="97"/>
      <c r="N370" s="97"/>
      <c r="O370" s="97">
        <v>25</v>
      </c>
      <c r="P370" s="97">
        <v>7</v>
      </c>
      <c r="Q370" s="97"/>
      <c r="R370" s="98"/>
      <c r="S370" s="105"/>
      <c r="T370" s="97"/>
      <c r="U370" s="97"/>
      <c r="V370" s="97"/>
      <c r="W370" s="97"/>
      <c r="X370" s="97"/>
      <c r="Y370" s="106"/>
      <c r="Z370" s="99"/>
      <c r="AA370" s="97">
        <v>10</v>
      </c>
      <c r="AB370" s="97"/>
      <c r="AC370" s="97"/>
      <c r="AD370" s="97">
        <v>80</v>
      </c>
      <c r="AE370" s="97">
        <v>33</v>
      </c>
      <c r="AF370" s="97"/>
      <c r="AG370" s="97"/>
      <c r="AH370" s="106"/>
    </row>
    <row r="371" spans="1:34" ht="23.25" thickBot="1">
      <c r="A371" s="117"/>
      <c r="B371" s="154">
        <v>38655</v>
      </c>
      <c r="C371" s="113" t="s">
        <v>72</v>
      </c>
      <c r="D371" s="118">
        <v>1</v>
      </c>
      <c r="E371" s="119"/>
      <c r="F371" s="119">
        <v>1</v>
      </c>
      <c r="G371" s="119"/>
      <c r="H371" s="120"/>
      <c r="I371" s="143">
        <f t="shared" si="11"/>
        <v>120</v>
      </c>
      <c r="J371" s="144">
        <f t="shared" si="12"/>
        <v>20</v>
      </c>
      <c r="K371" s="108">
        <v>120</v>
      </c>
      <c r="L371" s="108">
        <v>20</v>
      </c>
      <c r="M371" s="108"/>
      <c r="N371" s="108"/>
      <c r="O371" s="108"/>
      <c r="P371" s="108"/>
      <c r="Q371" s="108"/>
      <c r="R371" s="100"/>
      <c r="S371" s="107"/>
      <c r="T371" s="108"/>
      <c r="U371" s="108"/>
      <c r="V371" s="108"/>
      <c r="W371" s="108"/>
      <c r="X371" s="108"/>
      <c r="Y371" s="109"/>
      <c r="Z371" s="101"/>
      <c r="AA371" s="108"/>
      <c r="AB371" s="108"/>
      <c r="AC371" s="108"/>
      <c r="AD371" s="108"/>
      <c r="AE371" s="108"/>
      <c r="AF371" s="108"/>
      <c r="AG371" s="108"/>
      <c r="AH371" s="109"/>
    </row>
    <row r="372" spans="9:10" ht="12.75">
      <c r="I372" s="17"/>
      <c r="J372" s="6"/>
    </row>
    <row r="380" spans="11:34" ht="12.75"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17"/>
    </row>
  </sheetData>
  <mergeCells count="3">
    <mergeCell ref="B3:C3"/>
    <mergeCell ref="D3:F3"/>
    <mergeCell ref="G3:P3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22"/>
  <sheetViews>
    <sheetView showGridLines="0" showZeros="0" workbookViewId="0" topLeftCell="A1">
      <pane xSplit="12" ySplit="7" topLeftCell="Q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10" sqref="E10"/>
    </sheetView>
  </sheetViews>
  <sheetFormatPr defaultColWidth="9.00390625" defaultRowHeight="12.75"/>
  <cols>
    <col min="1" max="1" width="0.875" style="8" customWidth="1"/>
    <col min="2" max="2" width="4.25390625" style="8" customWidth="1"/>
    <col min="3" max="6" width="3.75390625" style="8" customWidth="1"/>
    <col min="7" max="7" width="4.375" style="8" customWidth="1"/>
    <col min="8" max="8" width="0.875" style="8" customWidth="1"/>
    <col min="9" max="9" width="5.375" style="8" customWidth="1"/>
    <col min="10" max="10" width="6.75390625" style="8" customWidth="1"/>
    <col min="11" max="11" width="5.375" style="8" customWidth="1"/>
    <col min="12" max="12" width="0.875" style="8" customWidth="1"/>
    <col min="13" max="13" width="4.75390625" style="8" customWidth="1"/>
    <col min="14" max="14" width="6.375" style="8" customWidth="1"/>
    <col min="15" max="30" width="4.75390625" style="8" customWidth="1"/>
    <col min="31" max="31" width="5.875" style="8" customWidth="1"/>
    <col min="32" max="32" width="4.75390625" style="8" customWidth="1"/>
    <col min="33" max="33" width="5.75390625" style="8" customWidth="1"/>
    <col min="34" max="36" width="4.75390625" style="8" customWidth="1"/>
    <col min="37" max="16384" width="9.125" style="8" customWidth="1"/>
  </cols>
  <sheetData>
    <row r="1" ht="3" customHeight="1" thickBot="1"/>
    <row r="2" spans="2:36" ht="23.25" customHeight="1">
      <c r="B2" s="230" t="s">
        <v>441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</row>
    <row r="3" spans="2:36" ht="18" customHeight="1" thickBot="1">
      <c r="B3" s="199" t="str">
        <f>DENIK!G3</f>
        <v>Eva Jurenikova, Domnarvets GoIF  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46" t="str">
        <f>DENIK!G3</f>
        <v>Eva Jurenikova, Domnarvets GoIF  </v>
      </c>
      <c r="N3" s="247"/>
      <c r="O3" s="247"/>
      <c r="P3" s="247"/>
      <c r="Q3" s="247"/>
      <c r="R3" s="247"/>
      <c r="S3" s="247"/>
      <c r="T3" s="247"/>
      <c r="U3" s="247"/>
      <c r="V3" s="247"/>
      <c r="W3" s="157"/>
      <c r="X3" s="157"/>
      <c r="Y3" s="157"/>
      <c r="Z3" s="157"/>
      <c r="AA3" s="240"/>
      <c r="AB3" s="240"/>
      <c r="AC3" s="240"/>
      <c r="AD3" s="240"/>
      <c r="AE3" s="240"/>
      <c r="AF3" s="240"/>
      <c r="AG3" s="240"/>
      <c r="AH3" s="240"/>
      <c r="AI3" s="240"/>
      <c r="AJ3" s="240"/>
    </row>
    <row r="4" spans="2:36" ht="12.75" customHeight="1">
      <c r="B4" s="158"/>
      <c r="C4" s="226" t="s">
        <v>312</v>
      </c>
      <c r="D4" s="233" t="s">
        <v>329</v>
      </c>
      <c r="E4" s="233" t="s">
        <v>328</v>
      </c>
      <c r="F4" s="233" t="s">
        <v>330</v>
      </c>
      <c r="G4" s="227" t="s">
        <v>331</v>
      </c>
      <c r="H4" s="159"/>
      <c r="I4" s="226" t="s">
        <v>277</v>
      </c>
      <c r="J4" s="227"/>
      <c r="K4" s="236" t="s">
        <v>323</v>
      </c>
      <c r="L4" s="159"/>
      <c r="M4" s="248" t="s">
        <v>436</v>
      </c>
      <c r="N4" s="249"/>
      <c r="O4" s="226" t="s">
        <v>434</v>
      </c>
      <c r="P4" s="227"/>
      <c r="Q4" s="226" t="s">
        <v>433</v>
      </c>
      <c r="R4" s="227"/>
      <c r="S4" s="248" t="s">
        <v>437</v>
      </c>
      <c r="T4" s="249"/>
      <c r="U4" s="254" t="s">
        <v>438</v>
      </c>
      <c r="V4" s="255"/>
      <c r="W4" s="248" t="s">
        <v>439</v>
      </c>
      <c r="X4" s="249"/>
      <c r="Y4" s="248" t="s">
        <v>440</v>
      </c>
      <c r="Z4" s="249"/>
      <c r="AA4" s="236" t="s">
        <v>408</v>
      </c>
      <c r="AB4" s="252" t="s">
        <v>418</v>
      </c>
      <c r="AC4" s="252" t="s">
        <v>409</v>
      </c>
      <c r="AD4" s="226" t="s">
        <v>232</v>
      </c>
      <c r="AE4" s="227"/>
      <c r="AF4" s="226" t="s">
        <v>276</v>
      </c>
      <c r="AG4" s="227"/>
      <c r="AH4" s="241" t="s">
        <v>233</v>
      </c>
      <c r="AI4" s="252" t="s">
        <v>314</v>
      </c>
      <c r="AJ4" s="236" t="s">
        <v>320</v>
      </c>
    </row>
    <row r="5" spans="2:36" ht="12.75">
      <c r="B5" s="158"/>
      <c r="C5" s="232"/>
      <c r="D5" s="234"/>
      <c r="E5" s="234"/>
      <c r="F5" s="234"/>
      <c r="G5" s="235"/>
      <c r="H5" s="160"/>
      <c r="I5" s="228"/>
      <c r="J5" s="229"/>
      <c r="K5" s="237"/>
      <c r="L5" s="159"/>
      <c r="M5" s="250"/>
      <c r="N5" s="251"/>
      <c r="O5" s="228"/>
      <c r="P5" s="229"/>
      <c r="Q5" s="228"/>
      <c r="R5" s="229"/>
      <c r="S5" s="250"/>
      <c r="T5" s="251"/>
      <c r="U5" s="256"/>
      <c r="V5" s="257"/>
      <c r="W5" s="250"/>
      <c r="X5" s="251"/>
      <c r="Y5" s="250"/>
      <c r="Z5" s="251"/>
      <c r="AA5" s="237"/>
      <c r="AB5" s="259"/>
      <c r="AC5" s="259"/>
      <c r="AD5" s="228"/>
      <c r="AE5" s="229"/>
      <c r="AF5" s="228"/>
      <c r="AG5" s="229"/>
      <c r="AH5" s="242"/>
      <c r="AI5" s="253"/>
      <c r="AJ5" s="244"/>
    </row>
    <row r="6" spans="2:36" ht="12.75">
      <c r="B6" s="158"/>
      <c r="C6" s="232"/>
      <c r="D6" s="234"/>
      <c r="E6" s="234"/>
      <c r="F6" s="234"/>
      <c r="G6" s="235"/>
      <c r="H6" s="160"/>
      <c r="I6" s="228"/>
      <c r="J6" s="229"/>
      <c r="K6" s="237"/>
      <c r="L6" s="159"/>
      <c r="M6" s="250"/>
      <c r="N6" s="251"/>
      <c r="O6" s="238"/>
      <c r="P6" s="239"/>
      <c r="Q6" s="238"/>
      <c r="R6" s="239"/>
      <c r="S6" s="250"/>
      <c r="T6" s="251"/>
      <c r="U6" s="256"/>
      <c r="V6" s="257"/>
      <c r="W6" s="250"/>
      <c r="X6" s="251"/>
      <c r="Y6" s="250"/>
      <c r="Z6" s="251"/>
      <c r="AA6" s="258"/>
      <c r="AB6" s="260"/>
      <c r="AC6" s="260"/>
      <c r="AD6" s="238"/>
      <c r="AE6" s="239"/>
      <c r="AF6" s="238"/>
      <c r="AG6" s="239"/>
      <c r="AH6" s="243"/>
      <c r="AI6" s="253"/>
      <c r="AJ6" s="245"/>
    </row>
    <row r="7" spans="2:36" ht="13.5" thickBot="1">
      <c r="B7" s="161" t="s">
        <v>321</v>
      </c>
      <c r="C7" s="162" t="s">
        <v>280</v>
      </c>
      <c r="D7" s="163" t="s">
        <v>280</v>
      </c>
      <c r="E7" s="163" t="s">
        <v>280</v>
      </c>
      <c r="F7" s="163" t="s">
        <v>280</v>
      </c>
      <c r="G7" s="164" t="s">
        <v>310</v>
      </c>
      <c r="H7" s="165"/>
      <c r="I7" s="166" t="s">
        <v>278</v>
      </c>
      <c r="J7" s="167" t="s">
        <v>279</v>
      </c>
      <c r="K7" s="168" t="s">
        <v>278</v>
      </c>
      <c r="L7" s="165"/>
      <c r="M7" s="166" t="s">
        <v>278</v>
      </c>
      <c r="N7" s="167" t="s">
        <v>435</v>
      </c>
      <c r="O7" s="166" t="s">
        <v>278</v>
      </c>
      <c r="P7" s="167" t="s">
        <v>279</v>
      </c>
      <c r="Q7" s="166" t="s">
        <v>278</v>
      </c>
      <c r="R7" s="167" t="s">
        <v>279</v>
      </c>
      <c r="S7" s="166" t="s">
        <v>310</v>
      </c>
      <c r="T7" s="167" t="s">
        <v>279</v>
      </c>
      <c r="U7" s="166" t="s">
        <v>310</v>
      </c>
      <c r="V7" s="167" t="s">
        <v>279</v>
      </c>
      <c r="W7" s="166" t="s">
        <v>310</v>
      </c>
      <c r="X7" s="167" t="s">
        <v>279</v>
      </c>
      <c r="Y7" s="166" t="s">
        <v>310</v>
      </c>
      <c r="Z7" s="167" t="s">
        <v>279</v>
      </c>
      <c r="AA7" s="195" t="s">
        <v>310</v>
      </c>
      <c r="AB7" s="208" t="s">
        <v>278</v>
      </c>
      <c r="AC7" s="208" t="s">
        <v>278</v>
      </c>
      <c r="AD7" s="166" t="s">
        <v>278</v>
      </c>
      <c r="AE7" s="167" t="s">
        <v>279</v>
      </c>
      <c r="AF7" s="166" t="s">
        <v>278</v>
      </c>
      <c r="AG7" s="167" t="s">
        <v>279</v>
      </c>
      <c r="AH7" s="196" t="s">
        <v>278</v>
      </c>
      <c r="AI7" s="196" t="s">
        <v>310</v>
      </c>
      <c r="AJ7" s="197" t="s">
        <v>310</v>
      </c>
    </row>
    <row r="8" spans="2:37" ht="12.75">
      <c r="B8" s="169" t="s">
        <v>281</v>
      </c>
      <c r="C8" s="170">
        <f>cykly!B2</f>
        <v>25</v>
      </c>
      <c r="D8" s="171">
        <f>cykly!D2</f>
        <v>32</v>
      </c>
      <c r="E8" s="171">
        <f>cykly!C2</f>
        <v>0</v>
      </c>
      <c r="F8" s="171">
        <f>cykly!E2</f>
        <v>0</v>
      </c>
      <c r="G8" s="172">
        <f>cykly!F2</f>
        <v>0</v>
      </c>
      <c r="H8" s="173"/>
      <c r="I8" s="174">
        <f>(cykly!I2+cykly!K2+cykly!M2+cykly!O2+cykly!Q2+cykly!S2+cykly!U2)/60</f>
        <v>18.616666666666667</v>
      </c>
      <c r="J8" s="175">
        <f>N8+P8+R8+T8+V8+X8+Z8</f>
        <v>191</v>
      </c>
      <c r="K8" s="176">
        <f>cykly!G2/60</f>
        <v>35.3</v>
      </c>
      <c r="L8" s="177"/>
      <c r="M8" s="203">
        <f>cykly!M2/60</f>
        <v>14.533333333333333</v>
      </c>
      <c r="N8" s="204">
        <f>cykly!N2</f>
        <v>149</v>
      </c>
      <c r="O8" s="204">
        <f>cykly!K2/60</f>
        <v>0.06666666666666667</v>
      </c>
      <c r="P8" s="204">
        <f>cykly!L2</f>
        <v>1</v>
      </c>
      <c r="Q8" s="204">
        <f>cykly!I2/60</f>
        <v>1.8166666666666667</v>
      </c>
      <c r="R8" s="204">
        <f>cykly!J2</f>
        <v>25</v>
      </c>
      <c r="S8" s="204">
        <f>cykly!O2/60</f>
        <v>0</v>
      </c>
      <c r="T8" s="172">
        <f>cykly!P2</f>
        <v>0</v>
      </c>
      <c r="U8" s="201">
        <f>cykly!Q2/60</f>
        <v>0</v>
      </c>
      <c r="V8" s="193">
        <f>cykly!R2</f>
        <v>0</v>
      </c>
      <c r="W8" s="193">
        <f>cykly!S2/60</f>
        <v>1.0333333333333334</v>
      </c>
      <c r="X8" s="193">
        <f>cykly!T2</f>
        <v>8</v>
      </c>
      <c r="Y8" s="193">
        <f>cykly!U2/60</f>
        <v>1.1666666666666667</v>
      </c>
      <c r="Z8" s="175">
        <f>cykly!V2</f>
        <v>8</v>
      </c>
      <c r="AA8" s="194">
        <f>cykly!W2/60</f>
        <v>0</v>
      </c>
      <c r="AB8" s="209">
        <f>cykly!X2/60</f>
        <v>2.25</v>
      </c>
      <c r="AC8" s="209">
        <f>cykly!Y2/60</f>
        <v>0.13333333333333333</v>
      </c>
      <c r="AD8" s="174">
        <f>cykly!Z2/60</f>
        <v>9.666666666666666</v>
      </c>
      <c r="AE8" s="193">
        <f>cykly!AA2</f>
        <v>123</v>
      </c>
      <c r="AF8" s="193">
        <f>(cykly!AC2)/60</f>
        <v>2.3333333333333335</v>
      </c>
      <c r="AG8" s="193">
        <f>cykly!AD2</f>
        <v>40</v>
      </c>
      <c r="AH8" s="193">
        <f>cykly!AB2/60</f>
        <v>0</v>
      </c>
      <c r="AI8" s="193">
        <f>cykly!AE2/3</f>
        <v>0</v>
      </c>
      <c r="AJ8" s="175">
        <f>cykly!AF2</f>
        <v>2.3</v>
      </c>
      <c r="AK8" s="26"/>
    </row>
    <row r="9" spans="2:37" ht="12.75">
      <c r="B9" s="169" t="s">
        <v>282</v>
      </c>
      <c r="C9" s="178">
        <f>cykly!B3</f>
        <v>20</v>
      </c>
      <c r="D9" s="179">
        <f>cykly!D3</f>
        <v>25</v>
      </c>
      <c r="E9" s="179">
        <f>cykly!C3</f>
        <v>0</v>
      </c>
      <c r="F9" s="179">
        <f>cykly!E3</f>
        <v>5</v>
      </c>
      <c r="G9" s="180">
        <f>cykly!F3</f>
        <v>0</v>
      </c>
      <c r="H9" s="173"/>
      <c r="I9" s="174">
        <f>(cykly!I3+cykly!K3+cykly!M3+cykly!O3+cykly!Q3+cykly!S3+cykly!U3)/60</f>
        <v>7.7</v>
      </c>
      <c r="J9" s="175">
        <f aca="true" t="shared" si="0" ref="J9:J20">N9+P9+R9+T9+V9+X9+Z9</f>
        <v>74</v>
      </c>
      <c r="K9" s="182">
        <f>cykly!G3/60</f>
        <v>32.7</v>
      </c>
      <c r="L9" s="177"/>
      <c r="M9" s="181">
        <f>cykly!M3/60</f>
        <v>4.6</v>
      </c>
      <c r="N9" s="191">
        <f>cykly!N3</f>
        <v>44</v>
      </c>
      <c r="O9" s="191">
        <f>cykly!K3/60</f>
        <v>0.55</v>
      </c>
      <c r="P9" s="191">
        <f>cykly!L3</f>
        <v>7</v>
      </c>
      <c r="Q9" s="191">
        <f>cykly!I3/60</f>
        <v>0.9666666666666667</v>
      </c>
      <c r="R9" s="191">
        <f>cykly!J3</f>
        <v>12</v>
      </c>
      <c r="S9" s="191">
        <f>cykly!O3/60</f>
        <v>0</v>
      </c>
      <c r="T9" s="180">
        <f>cykly!P3</f>
        <v>0</v>
      </c>
      <c r="U9" s="202">
        <f>cykly!Q3/60</f>
        <v>0</v>
      </c>
      <c r="V9" s="193">
        <f>cykly!R3</f>
        <v>0</v>
      </c>
      <c r="W9" s="191">
        <f>cykly!S3/60</f>
        <v>0</v>
      </c>
      <c r="X9" s="193">
        <f>cykly!T3</f>
        <v>0</v>
      </c>
      <c r="Y9" s="191">
        <f>cykly!U3/60</f>
        <v>1.5833333333333333</v>
      </c>
      <c r="Z9" s="175">
        <f>cykly!V3</f>
        <v>11</v>
      </c>
      <c r="AA9" s="182">
        <f>cykly!W3/60</f>
        <v>0</v>
      </c>
      <c r="AB9" s="209">
        <f>cykly!X3/60</f>
        <v>2</v>
      </c>
      <c r="AC9" s="209">
        <f>cykly!Y3/60</f>
        <v>0</v>
      </c>
      <c r="AD9" s="181">
        <f>cykly!Z3/60</f>
        <v>18.5</v>
      </c>
      <c r="AE9" s="191">
        <f>cykly!AA3</f>
        <v>257</v>
      </c>
      <c r="AF9" s="191">
        <f>(cykly!AC3)/60</f>
        <v>3</v>
      </c>
      <c r="AG9" s="191">
        <f>cykly!AD3</f>
        <v>53</v>
      </c>
      <c r="AH9" s="191">
        <f>cykly!AB3/60</f>
        <v>0</v>
      </c>
      <c r="AI9" s="191">
        <f>cykly!AE3/3</f>
        <v>0</v>
      </c>
      <c r="AJ9" s="180">
        <f>cykly!AF3</f>
        <v>1.5</v>
      </c>
      <c r="AK9" s="26"/>
    </row>
    <row r="10" spans="2:37" ht="12.75">
      <c r="B10" s="169" t="s">
        <v>283</v>
      </c>
      <c r="C10" s="178">
        <f>cykly!B4</f>
        <v>24</v>
      </c>
      <c r="D10" s="179">
        <f>cykly!D4</f>
        <v>31</v>
      </c>
      <c r="E10" s="179">
        <f>cykly!C4</f>
        <v>2</v>
      </c>
      <c r="F10" s="179">
        <f>cykly!E4</f>
        <v>0</v>
      </c>
      <c r="G10" s="180">
        <f>cykly!F4</f>
        <v>0</v>
      </c>
      <c r="H10" s="173"/>
      <c r="I10" s="174">
        <f>(cykly!I4+cykly!K4+cykly!M4+cykly!O4+cykly!Q4+cykly!S4+cykly!U4)/60</f>
        <v>17.266666666666666</v>
      </c>
      <c r="J10" s="175">
        <f t="shared" si="0"/>
        <v>174</v>
      </c>
      <c r="K10" s="182">
        <f>cykly!G4/60</f>
        <v>44.016666666666666</v>
      </c>
      <c r="L10" s="177"/>
      <c r="M10" s="181">
        <f>cykly!M4/60</f>
        <v>11.816666666666666</v>
      </c>
      <c r="N10" s="191">
        <f>cykly!N4</f>
        <v>116</v>
      </c>
      <c r="O10" s="191">
        <f>cykly!K4/60</f>
        <v>0.5833333333333334</v>
      </c>
      <c r="P10" s="191">
        <f>cykly!L4</f>
        <v>7</v>
      </c>
      <c r="Q10" s="191">
        <f>cykly!I4/60</f>
        <v>1.7</v>
      </c>
      <c r="R10" s="191">
        <f>cykly!J4</f>
        <v>24</v>
      </c>
      <c r="S10" s="191">
        <f>cykly!O4/60</f>
        <v>0</v>
      </c>
      <c r="T10" s="180">
        <f>cykly!P4</f>
        <v>0</v>
      </c>
      <c r="U10" s="202">
        <f>cykly!Q4/60</f>
        <v>0</v>
      </c>
      <c r="V10" s="193">
        <f>cykly!R4</f>
        <v>0</v>
      </c>
      <c r="W10" s="191">
        <f>cykly!S4/60</f>
        <v>0.9166666666666666</v>
      </c>
      <c r="X10" s="193">
        <f>cykly!T4</f>
        <v>9</v>
      </c>
      <c r="Y10" s="191">
        <f>cykly!U4/60</f>
        <v>2.25</v>
      </c>
      <c r="Z10" s="175">
        <f>cykly!V4</f>
        <v>18</v>
      </c>
      <c r="AA10" s="182">
        <f>cykly!W4/60</f>
        <v>0</v>
      </c>
      <c r="AB10" s="209">
        <f>cykly!X4/60</f>
        <v>1.8333333333333333</v>
      </c>
      <c r="AC10" s="209">
        <f>cykly!Y4/60</f>
        <v>0.08333333333333333</v>
      </c>
      <c r="AD10" s="181">
        <f>cykly!Z4/60</f>
        <v>19.416666666666668</v>
      </c>
      <c r="AE10" s="191">
        <f>cykly!AA4</f>
        <v>290</v>
      </c>
      <c r="AF10" s="191">
        <f>(cykly!AC4)/60</f>
        <v>3.4166666666666665</v>
      </c>
      <c r="AG10" s="191">
        <f>cykly!AD4</f>
        <v>62</v>
      </c>
      <c r="AH10" s="191">
        <f>cykly!AB4/60</f>
        <v>0</v>
      </c>
      <c r="AI10" s="191">
        <f>cykly!AE4/3</f>
        <v>0</v>
      </c>
      <c r="AJ10" s="180">
        <f>cykly!AF4</f>
        <v>2</v>
      </c>
      <c r="AK10" s="26"/>
    </row>
    <row r="11" spans="2:37" ht="12.75">
      <c r="B11" s="169" t="s">
        <v>284</v>
      </c>
      <c r="C11" s="178">
        <f>cykly!B5</f>
        <v>24</v>
      </c>
      <c r="D11" s="179">
        <f>cykly!D5</f>
        <v>28</v>
      </c>
      <c r="E11" s="179">
        <f>cykly!C5</f>
        <v>4</v>
      </c>
      <c r="F11" s="179">
        <f>cykly!E5</f>
        <v>0</v>
      </c>
      <c r="G11" s="180">
        <f>cykly!F5</f>
        <v>0</v>
      </c>
      <c r="H11" s="173"/>
      <c r="I11" s="174">
        <f>(cykly!I5+cykly!K5+cykly!M5+cykly!O5+cykly!Q5+cykly!S5+cykly!U5)/60</f>
        <v>17.283333333333335</v>
      </c>
      <c r="J11" s="175">
        <f t="shared" si="0"/>
        <v>157</v>
      </c>
      <c r="K11" s="182">
        <f>cykly!G5/60</f>
        <v>36.96666666666667</v>
      </c>
      <c r="L11" s="177"/>
      <c r="M11" s="181">
        <f>cykly!M5/60</f>
        <v>10.216666666666667</v>
      </c>
      <c r="N11" s="191">
        <f>cykly!N5</f>
        <v>100</v>
      </c>
      <c r="O11" s="191">
        <f>cykly!K5/60</f>
        <v>0</v>
      </c>
      <c r="P11" s="191">
        <f>cykly!L5</f>
        <v>0</v>
      </c>
      <c r="Q11" s="191">
        <f>cykly!I5/60</f>
        <v>1.0333333333333334</v>
      </c>
      <c r="R11" s="191">
        <f>cykly!J5</f>
        <v>13</v>
      </c>
      <c r="S11" s="191">
        <f>cykly!O5/60</f>
        <v>0</v>
      </c>
      <c r="T11" s="180">
        <f>cykly!P5</f>
        <v>0</v>
      </c>
      <c r="U11" s="202">
        <f>cykly!Q5/60</f>
        <v>0</v>
      </c>
      <c r="V11" s="193">
        <f>cykly!R5</f>
        <v>0</v>
      </c>
      <c r="W11" s="191">
        <f>cykly!S5/60</f>
        <v>0.8666666666666667</v>
      </c>
      <c r="X11" s="193">
        <f>cykly!T5</f>
        <v>8</v>
      </c>
      <c r="Y11" s="191">
        <f>cykly!U5/60</f>
        <v>5.166666666666667</v>
      </c>
      <c r="Z11" s="175">
        <f>cykly!V5</f>
        <v>36</v>
      </c>
      <c r="AA11" s="182">
        <f>cykly!W5/60</f>
        <v>0</v>
      </c>
      <c r="AB11" s="209">
        <f>cykly!X5/60</f>
        <v>1.5</v>
      </c>
      <c r="AC11" s="209">
        <f>cykly!Y5/60</f>
        <v>0</v>
      </c>
      <c r="AD11" s="181">
        <f>cykly!Z5/60</f>
        <v>15.333333333333334</v>
      </c>
      <c r="AE11" s="191">
        <f>cykly!AA5</f>
        <v>212</v>
      </c>
      <c r="AF11" s="191">
        <f>(cykly!AC5)/60</f>
        <v>1.25</v>
      </c>
      <c r="AG11" s="191">
        <f>cykly!AD5</f>
        <v>25</v>
      </c>
      <c r="AH11" s="191">
        <f>cykly!AB5/60</f>
        <v>0</v>
      </c>
      <c r="AI11" s="191">
        <f>cykly!AE5/3</f>
        <v>0</v>
      </c>
      <c r="AJ11" s="180">
        <f>cykly!AF5</f>
        <v>1.6</v>
      </c>
      <c r="AK11" s="26"/>
    </row>
    <row r="12" spans="2:37" ht="12.75">
      <c r="B12" s="169" t="s">
        <v>285</v>
      </c>
      <c r="C12" s="178">
        <f>cykly!B6</f>
        <v>22</v>
      </c>
      <c r="D12" s="179">
        <f>cykly!D6</f>
        <v>26</v>
      </c>
      <c r="E12" s="179">
        <f>cykly!C6</f>
        <v>1</v>
      </c>
      <c r="F12" s="179">
        <f>cykly!E6</f>
        <v>0</v>
      </c>
      <c r="G12" s="180">
        <f>cykly!F6</f>
        <v>0</v>
      </c>
      <c r="H12" s="173"/>
      <c r="I12" s="174">
        <f>(cykly!I6+cykly!K6+cykly!M6+cykly!O6+cykly!Q6+cykly!S6+cykly!U6)/60</f>
        <v>9</v>
      </c>
      <c r="J12" s="175">
        <f t="shared" si="0"/>
        <v>89</v>
      </c>
      <c r="K12" s="182">
        <f>cykly!G6/60</f>
        <v>38.65</v>
      </c>
      <c r="L12" s="177"/>
      <c r="M12" s="181">
        <f>cykly!M6/60</f>
        <v>7.883333333333334</v>
      </c>
      <c r="N12" s="191">
        <f>cykly!N6</f>
        <v>75</v>
      </c>
      <c r="O12" s="191">
        <f>cykly!K6/60</f>
        <v>0.5</v>
      </c>
      <c r="P12" s="191">
        <f>cykly!L6</f>
        <v>7</v>
      </c>
      <c r="Q12" s="191">
        <f>cykly!I6/60</f>
        <v>0.2833333333333333</v>
      </c>
      <c r="R12" s="191">
        <f>cykly!J6</f>
        <v>3</v>
      </c>
      <c r="S12" s="191">
        <f>cykly!O6/60</f>
        <v>0</v>
      </c>
      <c r="T12" s="180">
        <f>cykly!P6</f>
        <v>0</v>
      </c>
      <c r="U12" s="202">
        <f>cykly!Q6/60</f>
        <v>0</v>
      </c>
      <c r="V12" s="193">
        <f>cykly!R6</f>
        <v>0</v>
      </c>
      <c r="W12" s="191">
        <f>cykly!S6/60</f>
        <v>0.3333333333333333</v>
      </c>
      <c r="X12" s="193">
        <f>cykly!T6</f>
        <v>4</v>
      </c>
      <c r="Y12" s="191">
        <f>cykly!U6/60</f>
        <v>0</v>
      </c>
      <c r="Z12" s="175">
        <f>cykly!V6</f>
        <v>0</v>
      </c>
      <c r="AA12" s="182">
        <f>cykly!W6/60</f>
        <v>0</v>
      </c>
      <c r="AB12" s="209">
        <f>cykly!X6/60</f>
        <v>0.6666666666666666</v>
      </c>
      <c r="AC12" s="209">
        <f>cykly!Y6/60</f>
        <v>0</v>
      </c>
      <c r="AD12" s="181">
        <f>cykly!Z6/60</f>
        <v>25.65</v>
      </c>
      <c r="AE12" s="191">
        <f>cykly!AA6</f>
        <v>374</v>
      </c>
      <c r="AF12" s="191">
        <f>(cykly!AC6)/60</f>
        <v>2.3333333333333335</v>
      </c>
      <c r="AG12" s="191">
        <f>cykly!AD6</f>
        <v>44</v>
      </c>
      <c r="AH12" s="191">
        <f>cykly!AB6/60</f>
        <v>0</v>
      </c>
      <c r="AI12" s="191">
        <f>cykly!AE6/3</f>
        <v>0</v>
      </c>
      <c r="AJ12" s="180">
        <f>cykly!AF6</f>
        <v>1</v>
      </c>
      <c r="AK12" s="26"/>
    </row>
    <row r="13" spans="2:37" ht="12.75">
      <c r="B13" s="169" t="s">
        <v>286</v>
      </c>
      <c r="C13" s="178">
        <f>cykly!B7</f>
        <v>23</v>
      </c>
      <c r="D13" s="179">
        <f>cykly!D7</f>
        <v>27</v>
      </c>
      <c r="E13" s="179">
        <f>cykly!C7</f>
        <v>8</v>
      </c>
      <c r="F13" s="179">
        <f>cykly!E7</f>
        <v>0</v>
      </c>
      <c r="G13" s="180">
        <f>cykly!F7</f>
        <v>0</v>
      </c>
      <c r="H13" s="173"/>
      <c r="I13" s="174">
        <f>(cykly!I7+cykly!K7+cykly!M7+cykly!O7+cykly!Q7+cykly!S7+cykly!U7)/60</f>
        <v>26.45</v>
      </c>
      <c r="J13" s="175">
        <f t="shared" si="0"/>
        <v>239</v>
      </c>
      <c r="K13" s="182">
        <f>cykly!G7/60</f>
        <v>28.683333333333334</v>
      </c>
      <c r="L13" s="177"/>
      <c r="M13" s="181">
        <f>cykly!M7/60</f>
        <v>8.95</v>
      </c>
      <c r="N13" s="191">
        <f>cykly!N7</f>
        <v>90</v>
      </c>
      <c r="O13" s="191">
        <f>cykly!K7/60</f>
        <v>0</v>
      </c>
      <c r="P13" s="191">
        <f>cykly!L7</f>
        <v>0</v>
      </c>
      <c r="Q13" s="191">
        <f>cykly!I7/60</f>
        <v>0.36666666666666664</v>
      </c>
      <c r="R13" s="191">
        <f>cykly!J7</f>
        <v>6</v>
      </c>
      <c r="S13" s="191">
        <f>cykly!O7/60</f>
        <v>0.16666666666666666</v>
      </c>
      <c r="T13" s="180">
        <f>cykly!P7</f>
        <v>2</v>
      </c>
      <c r="U13" s="202">
        <f>cykly!Q7/60</f>
        <v>5.533333333333333</v>
      </c>
      <c r="V13" s="193">
        <f>cykly!R7</f>
        <v>55</v>
      </c>
      <c r="W13" s="191">
        <f>cykly!S7/60</f>
        <v>3</v>
      </c>
      <c r="X13" s="193">
        <f>cykly!T7</f>
        <v>27</v>
      </c>
      <c r="Y13" s="191">
        <f>cykly!U7/60</f>
        <v>8.433333333333334</v>
      </c>
      <c r="Z13" s="175">
        <f>cykly!V7</f>
        <v>59</v>
      </c>
      <c r="AA13" s="182">
        <f>cykly!W7/60</f>
        <v>0</v>
      </c>
      <c r="AB13" s="209">
        <f>cykly!X7/60</f>
        <v>0.6666666666666666</v>
      </c>
      <c r="AC13" s="209">
        <f>cykly!Y7/60</f>
        <v>0</v>
      </c>
      <c r="AD13" s="181">
        <f>cykly!Z7/60</f>
        <v>0</v>
      </c>
      <c r="AE13" s="191">
        <f>cykly!AA7</f>
        <v>0</v>
      </c>
      <c r="AF13" s="191">
        <f>(cykly!AC7)/60</f>
        <v>1.1666666666666667</v>
      </c>
      <c r="AG13" s="191">
        <f>cykly!AD7</f>
        <v>28</v>
      </c>
      <c r="AH13" s="191">
        <f>cykly!AB7/60</f>
        <v>0</v>
      </c>
      <c r="AI13" s="191">
        <f>cykly!AE7/3</f>
        <v>0</v>
      </c>
      <c r="AJ13" s="180">
        <f>cykly!AF7</f>
        <v>0.4</v>
      </c>
      <c r="AK13" s="26"/>
    </row>
    <row r="14" spans="2:37" ht="12.75">
      <c r="B14" s="169" t="s">
        <v>287</v>
      </c>
      <c r="C14" s="178">
        <f>cykly!B8</f>
        <v>20</v>
      </c>
      <c r="D14" s="179">
        <f>cykly!D8</f>
        <v>24</v>
      </c>
      <c r="E14" s="179">
        <f>cykly!C8</f>
        <v>2</v>
      </c>
      <c r="F14" s="179">
        <f>cykly!E8</f>
        <v>5</v>
      </c>
      <c r="G14" s="180">
        <f>cykly!F8</f>
        <v>0</v>
      </c>
      <c r="H14" s="173"/>
      <c r="I14" s="174">
        <f>(cykly!I8+cykly!K8+cykly!M8+cykly!O8+cykly!Q8+cykly!S8+cykly!U8)/60</f>
        <v>15.833333333333334</v>
      </c>
      <c r="J14" s="175">
        <f t="shared" si="0"/>
        <v>159</v>
      </c>
      <c r="K14" s="182">
        <f>cykly!G8/60</f>
        <v>27.383333333333333</v>
      </c>
      <c r="L14" s="177"/>
      <c r="M14" s="181">
        <f>cykly!M8/60</f>
        <v>11</v>
      </c>
      <c r="N14" s="191">
        <f>cykly!N8</f>
        <v>107</v>
      </c>
      <c r="O14" s="191">
        <f>cykly!K8/60</f>
        <v>0</v>
      </c>
      <c r="P14" s="191">
        <f>cykly!L8</f>
        <v>0</v>
      </c>
      <c r="Q14" s="191">
        <f>cykly!I8/60</f>
        <v>1.6833333333333333</v>
      </c>
      <c r="R14" s="191">
        <f>cykly!J8</f>
        <v>22</v>
      </c>
      <c r="S14" s="191">
        <f>cykly!O8/60</f>
        <v>0</v>
      </c>
      <c r="T14" s="180">
        <f>cykly!P8</f>
        <v>0</v>
      </c>
      <c r="U14" s="202">
        <f>cykly!Q8/60</f>
        <v>1.0666666666666667</v>
      </c>
      <c r="V14" s="193">
        <f>cykly!R8</f>
        <v>13</v>
      </c>
      <c r="W14" s="191">
        <f>cykly!S8/60</f>
        <v>0</v>
      </c>
      <c r="X14" s="193">
        <f>cykly!T8</f>
        <v>0</v>
      </c>
      <c r="Y14" s="191">
        <f>cykly!U8/60</f>
        <v>2.0833333333333335</v>
      </c>
      <c r="Z14" s="175">
        <f>cykly!V8</f>
        <v>17</v>
      </c>
      <c r="AA14" s="182">
        <f>cykly!W8/60</f>
        <v>0</v>
      </c>
      <c r="AB14" s="209">
        <f>cykly!X8/60</f>
        <v>1.7833333333333334</v>
      </c>
      <c r="AC14" s="209">
        <f>cykly!Y8/60</f>
        <v>0</v>
      </c>
      <c r="AD14" s="181">
        <f>cykly!Z8/60</f>
        <v>1.1666666666666667</v>
      </c>
      <c r="AE14" s="191">
        <f>cykly!AA8</f>
        <v>18</v>
      </c>
      <c r="AF14" s="191">
        <f>(cykly!AC8)/60</f>
        <v>2.5</v>
      </c>
      <c r="AG14" s="191">
        <f>cykly!AD8</f>
        <v>62</v>
      </c>
      <c r="AH14" s="191">
        <f>cykly!AB8/60</f>
        <v>0</v>
      </c>
      <c r="AI14" s="191">
        <f>cykly!AE8/3</f>
        <v>0</v>
      </c>
      <c r="AJ14" s="180">
        <f>cykly!AF8</f>
        <v>6.1</v>
      </c>
      <c r="AK14" s="26"/>
    </row>
    <row r="15" spans="2:37" ht="12.75">
      <c r="B15" s="169" t="s">
        <v>288</v>
      </c>
      <c r="C15" s="178">
        <f>cykly!B9</f>
        <v>22</v>
      </c>
      <c r="D15" s="179">
        <f>cykly!D9</f>
        <v>23</v>
      </c>
      <c r="E15" s="179">
        <f>cykly!C9</f>
        <v>4</v>
      </c>
      <c r="F15" s="179">
        <f>cykly!E9</f>
        <v>2</v>
      </c>
      <c r="G15" s="180">
        <f>cykly!F9</f>
        <v>0</v>
      </c>
      <c r="H15" s="173"/>
      <c r="I15" s="174">
        <f>(cykly!I9+cykly!K9+cykly!M9+cykly!O9+cykly!Q9+cykly!S9+cykly!U9)/60</f>
        <v>18.85</v>
      </c>
      <c r="J15" s="175">
        <f t="shared" si="0"/>
        <v>186</v>
      </c>
      <c r="K15" s="182">
        <f>cykly!G9/60</f>
        <v>23.183333333333334</v>
      </c>
      <c r="L15" s="177"/>
      <c r="M15" s="181">
        <f>cykly!M9/60</f>
        <v>10.683333333333334</v>
      </c>
      <c r="N15" s="191">
        <f>cykly!N9</f>
        <v>102</v>
      </c>
      <c r="O15" s="191">
        <f>cykly!K9/60</f>
        <v>0.25</v>
      </c>
      <c r="P15" s="191">
        <f>cykly!L9</f>
        <v>3</v>
      </c>
      <c r="Q15" s="191">
        <f>cykly!I9/60</f>
        <v>0.9166666666666666</v>
      </c>
      <c r="R15" s="191">
        <f>cykly!J9</f>
        <v>16</v>
      </c>
      <c r="S15" s="191">
        <f>cykly!O9/60</f>
        <v>0</v>
      </c>
      <c r="T15" s="180">
        <f>cykly!P9</f>
        <v>0</v>
      </c>
      <c r="U15" s="202">
        <f>cykly!Q9/60</f>
        <v>4.333333333333333</v>
      </c>
      <c r="V15" s="193">
        <f>cykly!R9</f>
        <v>37</v>
      </c>
      <c r="W15" s="191">
        <f>cykly!S9/60</f>
        <v>2.6666666666666665</v>
      </c>
      <c r="X15" s="193">
        <f>cykly!T9</f>
        <v>28</v>
      </c>
      <c r="Y15" s="191">
        <f>cykly!U9/60</f>
        <v>0</v>
      </c>
      <c r="Z15" s="175">
        <f>cykly!V9</f>
        <v>0</v>
      </c>
      <c r="AA15" s="182">
        <f>cykly!W9/60</f>
        <v>0</v>
      </c>
      <c r="AB15" s="209">
        <f>cykly!X9/60</f>
        <v>1</v>
      </c>
      <c r="AC15" s="209">
        <f>cykly!Y9/60</f>
        <v>0.08333333333333333</v>
      </c>
      <c r="AD15" s="181">
        <f>cykly!Z9/60</f>
        <v>0</v>
      </c>
      <c r="AE15" s="191">
        <f>cykly!AA9</f>
        <v>0</v>
      </c>
      <c r="AF15" s="191">
        <f>(cykly!AC9)/60</f>
        <v>0.75</v>
      </c>
      <c r="AG15" s="191">
        <f>cykly!AD9</f>
        <v>18</v>
      </c>
      <c r="AH15" s="191">
        <f>cykly!AB9/60</f>
        <v>0</v>
      </c>
      <c r="AI15" s="191">
        <f>cykly!AE9/3</f>
        <v>0</v>
      </c>
      <c r="AJ15" s="180">
        <f>cykly!AF9</f>
        <v>2.5</v>
      </c>
      <c r="AK15" s="26"/>
    </row>
    <row r="16" spans="2:37" ht="12.75">
      <c r="B16" s="169" t="s">
        <v>289</v>
      </c>
      <c r="C16" s="178">
        <f>cykly!B10</f>
        <v>26</v>
      </c>
      <c r="D16" s="179">
        <f>cykly!D10</f>
        <v>34</v>
      </c>
      <c r="E16" s="179">
        <f>cykly!C10</f>
        <v>4</v>
      </c>
      <c r="F16" s="179">
        <f>cykly!E10</f>
        <v>0</v>
      </c>
      <c r="G16" s="180">
        <f>cykly!F10</f>
        <v>0</v>
      </c>
      <c r="H16" s="173"/>
      <c r="I16" s="174">
        <f>(cykly!I10+cykly!K10+cykly!M10+cykly!O10+cykly!Q10+cykly!S10+cykly!U10)/60</f>
        <v>27.416666666666668</v>
      </c>
      <c r="J16" s="175">
        <f t="shared" si="0"/>
        <v>233</v>
      </c>
      <c r="K16" s="182">
        <f>cykly!G10/60</f>
        <v>49.61666666666667</v>
      </c>
      <c r="L16" s="177"/>
      <c r="M16" s="181">
        <f>cykly!M10/60</f>
        <v>15.333333333333334</v>
      </c>
      <c r="N16" s="191">
        <f>cykly!N10</f>
        <v>127</v>
      </c>
      <c r="O16" s="191">
        <f>cykly!K10/60</f>
        <v>0</v>
      </c>
      <c r="P16" s="191">
        <f>cykly!L10</f>
        <v>0</v>
      </c>
      <c r="Q16" s="191">
        <f>cykly!I10/60</f>
        <v>0.9333333333333333</v>
      </c>
      <c r="R16" s="191">
        <f>cykly!J10</f>
        <v>9</v>
      </c>
      <c r="S16" s="191">
        <f>cykly!O10/60</f>
        <v>0</v>
      </c>
      <c r="T16" s="180">
        <f>cykly!P10</f>
        <v>0</v>
      </c>
      <c r="U16" s="202">
        <f>cykly!Q10/60</f>
        <v>2.6</v>
      </c>
      <c r="V16" s="193">
        <f>cykly!R10</f>
        <v>25</v>
      </c>
      <c r="W16" s="191">
        <f>cykly!S10/60</f>
        <v>2.1</v>
      </c>
      <c r="X16" s="193">
        <f>cykly!T10</f>
        <v>20</v>
      </c>
      <c r="Y16" s="191">
        <f>cykly!U10/60</f>
        <v>6.45</v>
      </c>
      <c r="Z16" s="175">
        <f>cykly!V10</f>
        <v>52</v>
      </c>
      <c r="AA16" s="182">
        <f>cykly!W10/60</f>
        <v>0</v>
      </c>
      <c r="AB16" s="209">
        <f>cykly!X10/60</f>
        <v>0.16666666666666666</v>
      </c>
      <c r="AC16" s="209">
        <f>cykly!Y10/60</f>
        <v>0.5833333333333334</v>
      </c>
      <c r="AD16" s="181">
        <f>cykly!Z10/60</f>
        <v>2.5</v>
      </c>
      <c r="AE16" s="191">
        <f>cykly!AA10</f>
        <v>32</v>
      </c>
      <c r="AF16" s="191">
        <f>(cykly!AC10)/60</f>
        <v>14.75</v>
      </c>
      <c r="AG16" s="191">
        <f>cykly!AD10</f>
        <v>348</v>
      </c>
      <c r="AH16" s="191">
        <f>cykly!AB10/60</f>
        <v>0</v>
      </c>
      <c r="AI16" s="191">
        <f>cykly!AE10/3</f>
        <v>0</v>
      </c>
      <c r="AJ16" s="180">
        <f>cykly!AF10</f>
        <v>4.2</v>
      </c>
      <c r="AK16" s="26"/>
    </row>
    <row r="17" spans="2:37" ht="12.75">
      <c r="B17" s="169" t="s">
        <v>290</v>
      </c>
      <c r="C17" s="178">
        <f>cykly!B11</f>
        <v>22</v>
      </c>
      <c r="D17" s="179">
        <f>cykly!D11</f>
        <v>22</v>
      </c>
      <c r="E17" s="179">
        <f>cykly!C11</f>
        <v>5</v>
      </c>
      <c r="F17" s="179">
        <f>cykly!E11</f>
        <v>0</v>
      </c>
      <c r="G17" s="180">
        <f>cykly!F11</f>
        <v>0</v>
      </c>
      <c r="H17" s="173"/>
      <c r="I17" s="174">
        <f>(cykly!I11+cykly!K11+cykly!M11+cykly!O11+cykly!Q11+cykly!S11+cykly!U11)/60</f>
        <v>15.5</v>
      </c>
      <c r="J17" s="175">
        <f t="shared" si="0"/>
        <v>149</v>
      </c>
      <c r="K17" s="182">
        <f>cykly!G11/60</f>
        <v>21.6</v>
      </c>
      <c r="L17" s="177"/>
      <c r="M17" s="181">
        <f>cykly!M11/60</f>
        <v>7.9</v>
      </c>
      <c r="N17" s="191">
        <f>cykly!N11</f>
        <v>82</v>
      </c>
      <c r="O17" s="191">
        <f>cykly!K11/60</f>
        <v>0</v>
      </c>
      <c r="P17" s="191">
        <f>cykly!L11</f>
        <v>0</v>
      </c>
      <c r="Q17" s="191">
        <f>cykly!I11/60</f>
        <v>0.7333333333333333</v>
      </c>
      <c r="R17" s="191">
        <f>cykly!J11</f>
        <v>13</v>
      </c>
      <c r="S17" s="191">
        <f>cykly!O11/60</f>
        <v>0</v>
      </c>
      <c r="T17" s="180">
        <f>cykly!P11</f>
        <v>0</v>
      </c>
      <c r="U17" s="202">
        <f>cykly!Q11/60</f>
        <v>3.6333333333333333</v>
      </c>
      <c r="V17" s="193">
        <f>cykly!R11</f>
        <v>35</v>
      </c>
      <c r="W17" s="191">
        <f>cykly!S11/60</f>
        <v>0</v>
      </c>
      <c r="X17" s="193">
        <f>cykly!T11</f>
        <v>0</v>
      </c>
      <c r="Y17" s="191">
        <f>cykly!U11/60</f>
        <v>3.2333333333333334</v>
      </c>
      <c r="Z17" s="175">
        <f>cykly!V11</f>
        <v>19</v>
      </c>
      <c r="AA17" s="182">
        <f>cykly!W11/60</f>
        <v>0</v>
      </c>
      <c r="AB17" s="209">
        <f>cykly!X11/60</f>
        <v>0.08333333333333333</v>
      </c>
      <c r="AC17" s="209">
        <f>cykly!Y11/60</f>
        <v>0.25</v>
      </c>
      <c r="AD17" s="181">
        <f>cykly!Z11/60</f>
        <v>0</v>
      </c>
      <c r="AE17" s="191">
        <f>cykly!AA11</f>
        <v>0</v>
      </c>
      <c r="AF17" s="191">
        <f>(cykly!AC11)/60</f>
        <v>2.6666666666666665</v>
      </c>
      <c r="AG17" s="191">
        <f>cykly!AD11</f>
        <v>58</v>
      </c>
      <c r="AH17" s="191">
        <f>cykly!AB11/60</f>
        <v>0</v>
      </c>
      <c r="AI17" s="191">
        <f>cykly!AE11/3</f>
        <v>0</v>
      </c>
      <c r="AJ17" s="180">
        <f>cykly!AF11</f>
        <v>3.1</v>
      </c>
      <c r="AK17" s="26"/>
    </row>
    <row r="18" spans="2:37" ht="12.75">
      <c r="B18" s="169" t="s">
        <v>291</v>
      </c>
      <c r="C18" s="178">
        <f>cykly!B12</f>
        <v>16</v>
      </c>
      <c r="D18" s="179">
        <f>cykly!D12</f>
        <v>18</v>
      </c>
      <c r="E18" s="179">
        <f>cykly!C12</f>
        <v>7</v>
      </c>
      <c r="F18" s="179">
        <f>cykly!E12</f>
        <v>21</v>
      </c>
      <c r="G18" s="180">
        <f>cykly!F12</f>
        <v>0</v>
      </c>
      <c r="H18" s="173"/>
      <c r="I18" s="174">
        <f>(cykly!I12+cykly!K12+cykly!M12+cykly!O12+cykly!Q12+cykly!S12+cykly!U12)/60</f>
        <v>12.366666666666667</v>
      </c>
      <c r="J18" s="175">
        <f t="shared" si="0"/>
        <v>115</v>
      </c>
      <c r="K18" s="182">
        <f>cykly!G12/60</f>
        <v>19</v>
      </c>
      <c r="L18" s="177"/>
      <c r="M18" s="181">
        <f>cykly!M12/60</f>
        <v>2.05</v>
      </c>
      <c r="N18" s="191">
        <f>cykly!N12</f>
        <v>22</v>
      </c>
      <c r="O18" s="191">
        <f>cykly!K12/60</f>
        <v>0</v>
      </c>
      <c r="P18" s="191">
        <f>cykly!L12</f>
        <v>0</v>
      </c>
      <c r="Q18" s="191">
        <f>cykly!I12/60</f>
        <v>0</v>
      </c>
      <c r="R18" s="191">
        <f>cykly!J12</f>
        <v>0</v>
      </c>
      <c r="S18" s="191">
        <f>cykly!O12/60</f>
        <v>0</v>
      </c>
      <c r="T18" s="180">
        <f>cykly!P12</f>
        <v>0</v>
      </c>
      <c r="U18" s="202">
        <f>cykly!Q12/60</f>
        <v>10.316666666666666</v>
      </c>
      <c r="V18" s="193">
        <f>cykly!R12</f>
        <v>93</v>
      </c>
      <c r="W18" s="191">
        <f>cykly!S12/60</f>
        <v>0</v>
      </c>
      <c r="X18" s="193">
        <f>cykly!T12</f>
        <v>0</v>
      </c>
      <c r="Y18" s="191">
        <f>cykly!U12/60</f>
        <v>0</v>
      </c>
      <c r="Z18" s="175">
        <f>cykly!V12</f>
        <v>0</v>
      </c>
      <c r="AA18" s="182">
        <f>cykly!W12/60</f>
        <v>0</v>
      </c>
      <c r="AB18" s="209">
        <f>cykly!X12/60</f>
        <v>0</v>
      </c>
      <c r="AC18" s="209">
        <f>cykly!Y12/60</f>
        <v>0.08333333333333333</v>
      </c>
      <c r="AD18" s="181">
        <f>cykly!Z12/60</f>
        <v>2.3333333333333335</v>
      </c>
      <c r="AE18" s="191">
        <f>cykly!AA12</f>
        <v>42</v>
      </c>
      <c r="AF18" s="191">
        <f>(cykly!AC12)/60</f>
        <v>1.4166666666666667</v>
      </c>
      <c r="AG18" s="191">
        <f>cykly!AD12</f>
        <v>35</v>
      </c>
      <c r="AH18" s="191">
        <f>cykly!AB12/60</f>
        <v>0</v>
      </c>
      <c r="AI18" s="191">
        <f>cykly!AE12/3</f>
        <v>0</v>
      </c>
      <c r="AJ18" s="180">
        <f>cykly!AF12</f>
        <v>2.8</v>
      </c>
      <c r="AK18" s="26"/>
    </row>
    <row r="19" spans="2:37" ht="12.75">
      <c r="B19" s="169" t="s">
        <v>292</v>
      </c>
      <c r="C19" s="178">
        <f>cykly!B13</f>
        <v>19</v>
      </c>
      <c r="D19" s="179">
        <f>cykly!D13</f>
        <v>19</v>
      </c>
      <c r="E19" s="179">
        <f>cykly!C13</f>
        <v>2</v>
      </c>
      <c r="F19" s="179">
        <f>cykly!E13</f>
        <v>23</v>
      </c>
      <c r="G19" s="180">
        <f>cykly!F13</f>
        <v>0</v>
      </c>
      <c r="H19" s="173"/>
      <c r="I19" s="174">
        <f>(cykly!I13+cykly!K13+cykly!M13+cykly!O13+cykly!Q13+cykly!S13+cykly!U13)/60</f>
        <v>6.983333333333333</v>
      </c>
      <c r="J19" s="175">
        <f t="shared" si="0"/>
        <v>69</v>
      </c>
      <c r="K19" s="182">
        <f>cykly!G13/60</f>
        <v>28.05</v>
      </c>
      <c r="L19" s="177"/>
      <c r="M19" s="181">
        <f>cykly!M13/60</f>
        <v>3.816666666666667</v>
      </c>
      <c r="N19" s="191">
        <f>cykly!N13</f>
        <v>39</v>
      </c>
      <c r="O19" s="191">
        <f>cykly!K13/60</f>
        <v>0</v>
      </c>
      <c r="P19" s="191">
        <f>cykly!L13</f>
        <v>0</v>
      </c>
      <c r="Q19" s="191">
        <f>cykly!I13/60</f>
        <v>0</v>
      </c>
      <c r="R19" s="191">
        <f>cykly!J13</f>
        <v>0</v>
      </c>
      <c r="S19" s="191">
        <f>cykly!O13/60</f>
        <v>0</v>
      </c>
      <c r="T19" s="180">
        <f>cykly!P13</f>
        <v>0</v>
      </c>
      <c r="U19" s="202">
        <f>cykly!Q13/60</f>
        <v>1.95</v>
      </c>
      <c r="V19" s="193">
        <f>cykly!R13</f>
        <v>19</v>
      </c>
      <c r="W19" s="191">
        <f>cykly!S13/60</f>
        <v>0</v>
      </c>
      <c r="X19" s="193">
        <f>cykly!T13</f>
        <v>0</v>
      </c>
      <c r="Y19" s="191">
        <f>cykly!U13/60</f>
        <v>1.2166666666666666</v>
      </c>
      <c r="Z19" s="175">
        <f>cykly!V13</f>
        <v>11</v>
      </c>
      <c r="AA19" s="182">
        <f>cykly!W13/60</f>
        <v>0</v>
      </c>
      <c r="AB19" s="209">
        <f>cykly!X13/60</f>
        <v>1.55</v>
      </c>
      <c r="AC19" s="209">
        <f>cykly!Y13/60</f>
        <v>0</v>
      </c>
      <c r="AD19" s="181">
        <f>cykly!Z13/60</f>
        <v>0</v>
      </c>
      <c r="AE19" s="191">
        <f>cykly!AA13</f>
        <v>0</v>
      </c>
      <c r="AF19" s="191">
        <f>(cykly!AC13)/60</f>
        <v>14.916666666666666</v>
      </c>
      <c r="AG19" s="191">
        <f>cykly!AD13</f>
        <v>288</v>
      </c>
      <c r="AH19" s="191">
        <f>cykly!AB13/60</f>
        <v>0</v>
      </c>
      <c r="AI19" s="191">
        <f>cykly!AE13/3</f>
        <v>0</v>
      </c>
      <c r="AJ19" s="180">
        <f>cykly!AF13</f>
        <v>4.6</v>
      </c>
      <c r="AK19" s="26"/>
    </row>
    <row r="20" spans="2:37" ht="13.5" thickBot="1">
      <c r="B20" s="169" t="s">
        <v>293</v>
      </c>
      <c r="C20" s="183">
        <f>cykly!B14</f>
        <v>24</v>
      </c>
      <c r="D20" s="184">
        <f>cykly!D14</f>
        <v>28</v>
      </c>
      <c r="E20" s="184">
        <f>cykly!C14</f>
        <v>1</v>
      </c>
      <c r="F20" s="184">
        <f>cykly!E14</f>
        <v>0</v>
      </c>
      <c r="G20" s="185">
        <f>cykly!F14</f>
        <v>0</v>
      </c>
      <c r="H20" s="173"/>
      <c r="I20" s="174">
        <f>(cykly!I14+cykly!K14+cykly!M14+cykly!O14+cykly!Q14+cykly!S14+cykly!U14)/60</f>
        <v>19.933333333333334</v>
      </c>
      <c r="J20" s="175">
        <f t="shared" si="0"/>
        <v>208</v>
      </c>
      <c r="K20" s="186">
        <f>cykly!G14/60</f>
        <v>34.016666666666666</v>
      </c>
      <c r="L20" s="177"/>
      <c r="M20" s="181">
        <f>cykly!M14/60</f>
        <v>15.1</v>
      </c>
      <c r="N20" s="191">
        <f>cykly!N14</f>
        <v>150</v>
      </c>
      <c r="O20" s="191">
        <f>cykly!K14/60</f>
        <v>1.0333333333333334</v>
      </c>
      <c r="P20" s="191">
        <f>cykly!L14</f>
        <v>9</v>
      </c>
      <c r="Q20" s="191">
        <f>cykly!I14/60</f>
        <v>1.75</v>
      </c>
      <c r="R20" s="191">
        <f>cykly!J14</f>
        <v>29</v>
      </c>
      <c r="S20" s="191">
        <f>cykly!O14/60</f>
        <v>0</v>
      </c>
      <c r="T20" s="180">
        <f>cykly!P14</f>
        <v>0</v>
      </c>
      <c r="U20" s="202">
        <f>cykly!Q14/60</f>
        <v>0.6</v>
      </c>
      <c r="V20" s="193">
        <f>cykly!R14</f>
        <v>7</v>
      </c>
      <c r="W20" s="191">
        <f>cykly!S14/60</f>
        <v>0</v>
      </c>
      <c r="X20" s="193">
        <f>cykly!T14</f>
        <v>0</v>
      </c>
      <c r="Y20" s="191">
        <f>cykly!U14/60</f>
        <v>1.45</v>
      </c>
      <c r="Z20" s="175">
        <f>cykly!V14</f>
        <v>13</v>
      </c>
      <c r="AA20" s="182">
        <f>cykly!W14/60</f>
        <v>0</v>
      </c>
      <c r="AB20" s="209">
        <f>cykly!X14/60</f>
        <v>2.0833333333333335</v>
      </c>
      <c r="AC20" s="209">
        <f>cykly!Y14/60</f>
        <v>0.5</v>
      </c>
      <c r="AD20" s="181">
        <f>cykly!Z14/60</f>
        <v>0</v>
      </c>
      <c r="AE20" s="191">
        <f>cykly!AA14</f>
        <v>0</v>
      </c>
      <c r="AF20" s="191">
        <f>(cykly!AC14)/60</f>
        <v>9</v>
      </c>
      <c r="AG20" s="191">
        <f>cykly!AD14</f>
        <v>201</v>
      </c>
      <c r="AH20" s="191">
        <f>cykly!AB14/60</f>
        <v>0</v>
      </c>
      <c r="AI20" s="191">
        <f>cykly!AE14/3</f>
        <v>0</v>
      </c>
      <c r="AJ20" s="180">
        <f>cykly!AF14</f>
        <v>2.5</v>
      </c>
      <c r="AK20" s="26"/>
    </row>
    <row r="21" spans="2:37" ht="13.5" thickBot="1">
      <c r="B21" s="187" t="s">
        <v>322</v>
      </c>
      <c r="C21" s="188">
        <f>SUM(C8:C20)</f>
        <v>287</v>
      </c>
      <c r="D21" s="188">
        <f>SUM(D8:D20)</f>
        <v>337</v>
      </c>
      <c r="E21" s="188">
        <f>SUM(E8:E20)</f>
        <v>40</v>
      </c>
      <c r="F21" s="188">
        <f>SUM(F8:F20)</f>
        <v>56</v>
      </c>
      <c r="G21" s="189">
        <f>SUM(G8:G20)</f>
        <v>0</v>
      </c>
      <c r="H21" s="190"/>
      <c r="I21" s="189">
        <f>SUM(I8:I20)</f>
        <v>213.2</v>
      </c>
      <c r="J21" s="189">
        <f>SUM(J8:J20)</f>
        <v>2043</v>
      </c>
      <c r="K21" s="189">
        <f>SUM(K8:K20)</f>
        <v>419.1666666666667</v>
      </c>
      <c r="L21" s="190"/>
      <c r="M21" s="192">
        <f>SUM(M8:M20)</f>
        <v>123.88333333333333</v>
      </c>
      <c r="N21" s="205">
        <f>SUM(N8:N20)</f>
        <v>1203</v>
      </c>
      <c r="O21" s="205">
        <f aca="true" t="shared" si="1" ref="O21:AJ21">SUM(O8:O20)</f>
        <v>2.9833333333333334</v>
      </c>
      <c r="P21" s="205">
        <f t="shared" si="1"/>
        <v>34</v>
      </c>
      <c r="Q21" s="205">
        <f>SUM(Q8:Q20)</f>
        <v>12.183333333333332</v>
      </c>
      <c r="R21" s="205">
        <f>SUM(R8:R20)</f>
        <v>172</v>
      </c>
      <c r="S21" s="205">
        <f t="shared" si="1"/>
        <v>0.16666666666666666</v>
      </c>
      <c r="T21" s="206">
        <f t="shared" si="1"/>
        <v>2</v>
      </c>
      <c r="U21" s="200">
        <f t="shared" si="1"/>
        <v>30.033333333333335</v>
      </c>
      <c r="V21" s="192">
        <f t="shared" si="1"/>
        <v>284</v>
      </c>
      <c r="W21" s="192">
        <f t="shared" si="1"/>
        <v>10.916666666666666</v>
      </c>
      <c r="X21" s="192">
        <f t="shared" si="1"/>
        <v>104</v>
      </c>
      <c r="Y21" s="192">
        <f t="shared" si="1"/>
        <v>33.03333333333333</v>
      </c>
      <c r="Z21" s="192">
        <f t="shared" si="1"/>
        <v>244</v>
      </c>
      <c r="AA21" s="192">
        <f t="shared" si="1"/>
        <v>0</v>
      </c>
      <c r="AB21" s="192">
        <f>SUM(AB8:AB20)</f>
        <v>15.583333333333334</v>
      </c>
      <c r="AC21" s="192">
        <f>SUM(AC8:AC20)</f>
        <v>1.7166666666666666</v>
      </c>
      <c r="AD21" s="192">
        <f t="shared" si="1"/>
        <v>94.56666666666666</v>
      </c>
      <c r="AE21" s="192">
        <f t="shared" si="1"/>
        <v>1348</v>
      </c>
      <c r="AF21" s="192">
        <f t="shared" si="1"/>
        <v>59.49999999999999</v>
      </c>
      <c r="AG21" s="192">
        <f t="shared" si="1"/>
        <v>1262</v>
      </c>
      <c r="AH21" s="192">
        <f t="shared" si="1"/>
        <v>0</v>
      </c>
      <c r="AI21" s="192">
        <f t="shared" si="1"/>
        <v>0</v>
      </c>
      <c r="AJ21" s="192">
        <f t="shared" si="1"/>
        <v>34.6</v>
      </c>
      <c r="AK21" s="26"/>
    </row>
    <row r="22" spans="2:37" ht="12.75">
      <c r="B22" s="25"/>
      <c r="C22" s="25"/>
      <c r="D22" s="25"/>
      <c r="E22" s="25"/>
      <c r="F22" s="25"/>
      <c r="G22" s="25"/>
      <c r="H22" s="2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6"/>
    </row>
  </sheetData>
  <mergeCells count="25">
    <mergeCell ref="U4:V6"/>
    <mergeCell ref="W4:X6"/>
    <mergeCell ref="Q4:R6"/>
    <mergeCell ref="AF4:AG6"/>
    <mergeCell ref="AA4:AA6"/>
    <mergeCell ref="AB4:AB6"/>
    <mergeCell ref="AC4:AC6"/>
    <mergeCell ref="O4:P6"/>
    <mergeCell ref="AA3:AJ3"/>
    <mergeCell ref="AD4:AE6"/>
    <mergeCell ref="AH4:AH6"/>
    <mergeCell ref="AJ4:AJ6"/>
    <mergeCell ref="M3:V3"/>
    <mergeCell ref="Y4:Z6"/>
    <mergeCell ref="AI4:AI6"/>
    <mergeCell ref="M4:N6"/>
    <mergeCell ref="S4:T6"/>
    <mergeCell ref="I4:J6"/>
    <mergeCell ref="B2:L2"/>
    <mergeCell ref="C4:C6"/>
    <mergeCell ref="D4:D6"/>
    <mergeCell ref="E4:E6"/>
    <mergeCell ref="F4:F6"/>
    <mergeCell ref="G4:G6"/>
    <mergeCell ref="K4:K6"/>
  </mergeCells>
  <printOptions/>
  <pageMargins left="0.75" right="0.75" top="1" bottom="1" header="0.4921259845" footer="0.4921259845"/>
  <pageSetup horizontalDpi="120" verticalDpi="12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55"/>
  <sheetViews>
    <sheetView showGridLines="0" workbookViewId="0" topLeftCell="A1">
      <pane xSplit="2" ySplit="3" topLeftCell="C30" activePane="bottomRight" state="frozen"/>
      <selection pane="topLeft" activeCell="A1" sqref="A1"/>
      <selection pane="topRight" activeCell="Q1" sqref="Q1"/>
      <selection pane="bottomLeft" activeCell="A18" sqref="A18"/>
      <selection pane="bottomRight" activeCell="G41" sqref="G41"/>
    </sheetView>
  </sheetViews>
  <sheetFormatPr defaultColWidth="9.00390625" defaultRowHeight="12.75"/>
  <cols>
    <col min="1" max="1" width="1.12109375" style="0" customWidth="1"/>
    <col min="2" max="2" width="6.375" style="2" bestFit="1" customWidth="1"/>
    <col min="3" max="3" width="5.25390625" style="0" customWidth="1"/>
    <col min="4" max="4" width="4.00390625" style="0" customWidth="1"/>
    <col min="5" max="5" width="4.25390625" style="0" customWidth="1"/>
    <col min="6" max="6" width="4.00390625" style="0" customWidth="1"/>
    <col min="7" max="7" width="4.375" style="0" customWidth="1"/>
    <col min="8" max="8" width="4.25390625" style="0" customWidth="1"/>
    <col min="9" max="9" width="7.25390625" style="0" customWidth="1"/>
    <col min="10" max="10" width="6.75390625" style="0" customWidth="1"/>
    <col min="11" max="11" width="5.375" style="0" customWidth="1"/>
    <col min="12" max="12" width="5.25390625" style="0" bestFit="1" customWidth="1"/>
    <col min="13" max="13" width="4.375" style="0" customWidth="1"/>
    <col min="14" max="14" width="4.00390625" style="0" customWidth="1"/>
    <col min="15" max="15" width="5.00390625" style="0" customWidth="1"/>
    <col min="16" max="16" width="4.375" style="0" bestFit="1" customWidth="1"/>
    <col min="17" max="17" width="5.25390625" style="0" customWidth="1"/>
    <col min="18" max="19" width="3.875" style="0" bestFit="1" customWidth="1"/>
    <col min="20" max="20" width="4.00390625" style="0" bestFit="1" customWidth="1"/>
    <col min="21" max="21" width="3.875" style="0" bestFit="1" customWidth="1"/>
    <col min="22" max="22" width="4.00390625" style="0" bestFit="1" customWidth="1"/>
    <col min="23" max="23" width="3.875" style="0" bestFit="1" customWidth="1"/>
    <col min="24" max="24" width="4.00390625" style="0" bestFit="1" customWidth="1"/>
    <col min="25" max="25" width="4.00390625" style="0" customWidth="1"/>
    <col min="26" max="27" width="4.25390625" style="0" customWidth="1"/>
    <col min="28" max="28" width="6.125" style="0" customWidth="1"/>
    <col min="29" max="29" width="4.00390625" style="0" bestFit="1" customWidth="1"/>
    <col min="30" max="30" width="5.25390625" style="0" customWidth="1"/>
    <col min="31" max="31" width="3.875" style="0" bestFit="1" customWidth="1"/>
    <col min="32" max="32" width="4.375" style="0" customWidth="1"/>
    <col min="33" max="33" width="5.00390625" style="0" customWidth="1"/>
    <col min="34" max="34" width="4.75390625" style="0" bestFit="1" customWidth="1"/>
    <col min="35" max="35" width="9.125" style="3" customWidth="1"/>
    <col min="36" max="39" width="4.75390625" style="0" customWidth="1"/>
    <col min="40" max="42" width="4.375" style="0" customWidth="1"/>
    <col min="43" max="44" width="4.75390625" style="0" customWidth="1"/>
    <col min="45" max="45" width="4.25390625" style="0" customWidth="1"/>
    <col min="46" max="46" width="5.00390625" style="0" customWidth="1"/>
    <col min="47" max="47" width="4.375" style="0" customWidth="1"/>
    <col min="48" max="48" width="4.125" style="0" customWidth="1"/>
  </cols>
  <sheetData>
    <row r="1" ht="4.5" customHeight="1" thickBot="1"/>
    <row r="2" spans="2:48" s="1" customFormat="1" ht="23.25" customHeight="1">
      <c r="B2" s="80"/>
      <c r="C2" s="81"/>
      <c r="D2" s="82" t="s">
        <v>312</v>
      </c>
      <c r="E2" s="82" t="s">
        <v>328</v>
      </c>
      <c r="F2" s="82" t="s">
        <v>329</v>
      </c>
      <c r="G2" s="83" t="s">
        <v>330</v>
      </c>
      <c r="H2" s="83" t="s">
        <v>331</v>
      </c>
      <c r="I2" s="82" t="s">
        <v>332</v>
      </c>
      <c r="J2" s="82" t="s">
        <v>333</v>
      </c>
      <c r="K2" s="82" t="s">
        <v>429</v>
      </c>
      <c r="L2" s="82" t="s">
        <v>430</v>
      </c>
      <c r="M2" s="82" t="s">
        <v>427</v>
      </c>
      <c r="N2" s="82" t="s">
        <v>428</v>
      </c>
      <c r="O2" s="82" t="s">
        <v>393</v>
      </c>
      <c r="P2" s="82" t="s">
        <v>426</v>
      </c>
      <c r="Q2" s="82" t="s">
        <v>411</v>
      </c>
      <c r="R2" s="83" t="s">
        <v>412</v>
      </c>
      <c r="S2" s="82" t="s">
        <v>402</v>
      </c>
      <c r="T2" s="82" t="s">
        <v>413</v>
      </c>
      <c r="U2" s="82" t="s">
        <v>414</v>
      </c>
      <c r="V2" s="82" t="s">
        <v>415</v>
      </c>
      <c r="W2" s="82" t="s">
        <v>416</v>
      </c>
      <c r="X2" s="82" t="s">
        <v>417</v>
      </c>
      <c r="Y2" s="84" t="s">
        <v>408</v>
      </c>
      <c r="Z2" s="84" t="s">
        <v>418</v>
      </c>
      <c r="AA2" s="84" t="s">
        <v>409</v>
      </c>
      <c r="AB2" s="82" t="s">
        <v>216</v>
      </c>
      <c r="AC2" s="82" t="s">
        <v>217</v>
      </c>
      <c r="AD2" s="82" t="s">
        <v>218</v>
      </c>
      <c r="AE2" s="82" t="s">
        <v>219</v>
      </c>
      <c r="AF2" s="82" t="s">
        <v>220</v>
      </c>
      <c r="AG2" s="82" t="s">
        <v>314</v>
      </c>
      <c r="AH2" s="85" t="s">
        <v>313</v>
      </c>
      <c r="AI2" s="261" t="s">
        <v>317</v>
      </c>
      <c r="AJ2" s="86" t="s">
        <v>419</v>
      </c>
      <c r="AK2" s="84" t="s">
        <v>420</v>
      </c>
      <c r="AL2" s="82" t="s">
        <v>421</v>
      </c>
      <c r="AM2" s="82" t="s">
        <v>422</v>
      </c>
      <c r="AN2" s="82" t="s">
        <v>423</v>
      </c>
      <c r="AO2" s="82" t="s">
        <v>425</v>
      </c>
      <c r="AP2" s="82" t="s">
        <v>334</v>
      </c>
      <c r="AQ2" s="82" t="s">
        <v>424</v>
      </c>
      <c r="AR2" s="82" t="s">
        <v>232</v>
      </c>
      <c r="AS2" s="82" t="s">
        <v>233</v>
      </c>
      <c r="AT2" s="82" t="s">
        <v>234</v>
      </c>
      <c r="AU2" s="82" t="s">
        <v>314</v>
      </c>
      <c r="AV2" s="82" t="s">
        <v>313</v>
      </c>
    </row>
    <row r="3" spans="1:60" s="21" customFormat="1" ht="14.25" customHeight="1" thickBot="1">
      <c r="A3" s="23"/>
      <c r="B3" s="77" t="s">
        <v>316</v>
      </c>
      <c r="C3" s="127" t="s">
        <v>324</v>
      </c>
      <c r="D3" s="128">
        <f>SUM(D4:D55)</f>
        <v>287</v>
      </c>
      <c r="E3" s="128">
        <f aca="true" t="shared" si="0" ref="E3:AH3">SUM(E4:E55)</f>
        <v>40</v>
      </c>
      <c r="F3" s="128">
        <f t="shared" si="0"/>
        <v>337</v>
      </c>
      <c r="G3" s="128">
        <f t="shared" si="0"/>
        <v>56</v>
      </c>
      <c r="H3" s="128">
        <f t="shared" si="0"/>
        <v>0</v>
      </c>
      <c r="I3" s="128">
        <f t="shared" si="0"/>
        <v>25150</v>
      </c>
      <c r="J3" s="128">
        <f t="shared" si="0"/>
        <v>3391</v>
      </c>
      <c r="K3" s="128">
        <f aca="true" t="shared" si="1" ref="K3:P3">SUM(K4:K55)</f>
        <v>7433</v>
      </c>
      <c r="L3" s="128">
        <f t="shared" si="1"/>
        <v>1203</v>
      </c>
      <c r="M3" s="128">
        <f t="shared" si="1"/>
        <v>179</v>
      </c>
      <c r="N3" s="128">
        <f t="shared" si="1"/>
        <v>34</v>
      </c>
      <c r="O3" s="128">
        <f t="shared" si="1"/>
        <v>731</v>
      </c>
      <c r="P3" s="128">
        <f t="shared" si="1"/>
        <v>172</v>
      </c>
      <c r="Q3" s="128">
        <f t="shared" si="0"/>
        <v>10</v>
      </c>
      <c r="R3" s="128">
        <f t="shared" si="0"/>
        <v>2</v>
      </c>
      <c r="S3" s="128">
        <f t="shared" si="0"/>
        <v>1802</v>
      </c>
      <c r="T3" s="128">
        <f t="shared" si="0"/>
        <v>284</v>
      </c>
      <c r="U3" s="128">
        <f t="shared" si="0"/>
        <v>655</v>
      </c>
      <c r="V3" s="128">
        <f t="shared" si="0"/>
        <v>104</v>
      </c>
      <c r="W3" s="128">
        <f t="shared" si="0"/>
        <v>1982</v>
      </c>
      <c r="X3" s="128">
        <f t="shared" si="0"/>
        <v>244</v>
      </c>
      <c r="Y3" s="128">
        <f t="shared" si="0"/>
        <v>0</v>
      </c>
      <c r="Z3" s="128">
        <f t="shared" si="0"/>
        <v>935</v>
      </c>
      <c r="AA3" s="128">
        <f t="shared" si="0"/>
        <v>103</v>
      </c>
      <c r="AB3" s="128">
        <f t="shared" si="0"/>
        <v>5674</v>
      </c>
      <c r="AC3" s="128">
        <f t="shared" si="0"/>
        <v>1348</v>
      </c>
      <c r="AD3" s="128">
        <f t="shared" si="0"/>
        <v>3570</v>
      </c>
      <c r="AE3" s="128">
        <f t="shared" si="0"/>
        <v>1262</v>
      </c>
      <c r="AF3" s="128">
        <f>SUM(AF4:AF55)</f>
        <v>0</v>
      </c>
      <c r="AG3" s="128">
        <f t="shared" si="0"/>
        <v>0</v>
      </c>
      <c r="AH3" s="128">
        <f t="shared" si="0"/>
        <v>34.6</v>
      </c>
      <c r="AI3" s="262"/>
      <c r="AJ3" s="79">
        <f>SUM(AJ4:AJ55)</f>
        <v>0.16666666666666666</v>
      </c>
      <c r="AK3" s="79">
        <f>SUM(AK4:AK55)</f>
        <v>30.033333333333335</v>
      </c>
      <c r="AL3" s="78">
        <f aca="true" t="shared" si="2" ref="AL3:AV3">SUM(AL4:AL55)</f>
        <v>12.183333333333335</v>
      </c>
      <c r="AM3" s="78">
        <f t="shared" si="2"/>
        <v>2.9833333333333334</v>
      </c>
      <c r="AN3" s="78">
        <f t="shared" si="2"/>
        <v>123.88333333333334</v>
      </c>
      <c r="AO3" s="78">
        <f t="shared" si="2"/>
        <v>10.916666666666666</v>
      </c>
      <c r="AP3" s="78">
        <f t="shared" si="2"/>
        <v>33.03333333333333</v>
      </c>
      <c r="AQ3" s="78">
        <f t="shared" si="2"/>
        <v>17.3</v>
      </c>
      <c r="AR3" s="78">
        <f t="shared" si="2"/>
        <v>94.56666666666666</v>
      </c>
      <c r="AS3" s="78">
        <f t="shared" si="2"/>
        <v>0</v>
      </c>
      <c r="AT3" s="78">
        <f t="shared" si="2"/>
        <v>59.50000000000001</v>
      </c>
      <c r="AU3" s="78">
        <f t="shared" si="2"/>
        <v>0</v>
      </c>
      <c r="AV3" s="78">
        <f t="shared" si="2"/>
        <v>34.6</v>
      </c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</row>
    <row r="4" spans="2:48" s="7" customFormat="1" ht="14.25" customHeight="1">
      <c r="B4" s="124" t="s">
        <v>235</v>
      </c>
      <c r="C4" s="129"/>
      <c r="D4" s="130">
        <f>SUM(DENIK!D8:D14)</f>
        <v>6</v>
      </c>
      <c r="E4" s="130">
        <f>SUM(DENIK!E8:E14)</f>
        <v>0</v>
      </c>
      <c r="F4" s="130">
        <f>SUM(DENIK!F8:F14)</f>
        <v>6</v>
      </c>
      <c r="G4" s="130">
        <f>SUM(DENIK!G8:G14)</f>
        <v>0</v>
      </c>
      <c r="H4" s="130">
        <f>SUM(DENIK!H8:H14)</f>
        <v>0</v>
      </c>
      <c r="I4" s="130">
        <f>SUM(DENIK!I8:I14)</f>
        <v>412</v>
      </c>
      <c r="J4" s="130">
        <f>SUM(DENIK!J8:J14)</f>
        <v>49</v>
      </c>
      <c r="K4" s="130">
        <f>SUM(DENIK!K8:K14)</f>
        <v>255</v>
      </c>
      <c r="L4" s="130">
        <f>SUM(DENIK!L8:L14)</f>
        <v>44</v>
      </c>
      <c r="M4" s="130">
        <f>SUM(DENIK!M8:M14)</f>
        <v>0</v>
      </c>
      <c r="N4" s="130">
        <f>SUM(DENIK!N8:N14)</f>
        <v>0</v>
      </c>
      <c r="O4" s="130">
        <f>SUM(DENIK!O8:O14)</f>
        <v>18</v>
      </c>
      <c r="P4" s="130">
        <f>SUM(DENIK!P8:P14)</f>
        <v>5</v>
      </c>
      <c r="Q4" s="130">
        <f>SUM(DENIK!Q8:Q14)</f>
        <v>0</v>
      </c>
      <c r="R4" s="130">
        <f>SUM(DENIK!R8:R14)</f>
        <v>0</v>
      </c>
      <c r="S4" s="130">
        <f>SUM(DENIK!S8:S14)</f>
        <v>0</v>
      </c>
      <c r="T4" s="130">
        <f>SUM(DENIK!T8:T14)</f>
        <v>0</v>
      </c>
      <c r="U4" s="130">
        <f>SUM(DENIK!U8:U14)</f>
        <v>0</v>
      </c>
      <c r="V4" s="130">
        <f>SUM(DENIK!V8:V14)</f>
        <v>0</v>
      </c>
      <c r="W4" s="130">
        <f>SUM(DENIK!W8:W14)</f>
        <v>0</v>
      </c>
      <c r="X4" s="130">
        <f>SUM(DENIK!X8:X14)</f>
        <v>0</v>
      </c>
      <c r="Y4" s="130">
        <f>SUM(DENIK!Y8:Y14)</f>
        <v>0</v>
      </c>
      <c r="Z4" s="130">
        <f>SUM(DENIK!Z8:Z14)</f>
        <v>45</v>
      </c>
      <c r="AA4" s="130">
        <f>SUM(DENIK!AA8:AA14)</f>
        <v>0</v>
      </c>
      <c r="AB4" s="130">
        <f>SUM(DENIK!AB8:AB14)</f>
        <v>0</v>
      </c>
      <c r="AC4" s="130">
        <f>SUM(DENIK!AC8:AC14)</f>
        <v>0</v>
      </c>
      <c r="AD4" s="130">
        <f>SUM(DENIK!AD8:AD14)</f>
        <v>70</v>
      </c>
      <c r="AE4" s="130">
        <f>SUM(DENIK!AE8:AE14)</f>
        <v>20</v>
      </c>
      <c r="AF4" s="130">
        <f>SUM(DENIK!AF8:AF14)</f>
        <v>0</v>
      </c>
      <c r="AG4" s="130">
        <f>SUM(DENIK!AG8:AG14)</f>
        <v>0</v>
      </c>
      <c r="AH4" s="130">
        <f>SUM(DENIK!AH8:AH14)</f>
        <v>0.4</v>
      </c>
      <c r="AI4" s="133" t="s">
        <v>235</v>
      </c>
      <c r="AJ4" s="130">
        <f>Q4/60</f>
        <v>0</v>
      </c>
      <c r="AK4" s="130">
        <f>S4/60</f>
        <v>0</v>
      </c>
      <c r="AL4" s="131">
        <f aca="true" t="shared" si="3" ref="AL4:AL35">O4/60</f>
        <v>0.3</v>
      </c>
      <c r="AM4" s="131">
        <f aca="true" t="shared" si="4" ref="AM4:AM35">M4/60</f>
        <v>0</v>
      </c>
      <c r="AN4" s="131">
        <f aca="true" t="shared" si="5" ref="AN4:AN35">K4/60</f>
        <v>4.25</v>
      </c>
      <c r="AO4" s="131">
        <f>U4/60</f>
        <v>0</v>
      </c>
      <c r="AP4" s="131">
        <f>W4/60</f>
        <v>0</v>
      </c>
      <c r="AQ4" s="130">
        <f>(Z4+AA4)/60</f>
        <v>0.75</v>
      </c>
      <c r="AR4" s="130">
        <f>AB4/60</f>
        <v>0</v>
      </c>
      <c r="AS4" s="130">
        <f aca="true" t="shared" si="6" ref="AS4:AS35">AF4/60</f>
        <v>0</v>
      </c>
      <c r="AT4" s="130">
        <f>AD4/60</f>
        <v>1.1666666666666667</v>
      </c>
      <c r="AU4" s="130">
        <f>AG4/3</f>
        <v>0</v>
      </c>
      <c r="AV4" s="132">
        <f>AH4</f>
        <v>0.4</v>
      </c>
    </row>
    <row r="5" spans="2:48" ht="12.75">
      <c r="B5" s="125" t="s">
        <v>221</v>
      </c>
      <c r="C5" s="130"/>
      <c r="D5" s="130">
        <f>SUM(DENIK!D15:D21)</f>
        <v>6</v>
      </c>
      <c r="E5" s="130">
        <f>SUM(DENIK!E15:E21)</f>
        <v>0</v>
      </c>
      <c r="F5" s="130">
        <f>SUM(DENIK!F15:F21)</f>
        <v>8</v>
      </c>
      <c r="G5" s="130">
        <f>SUM(DENIK!G15:G21)</f>
        <v>0</v>
      </c>
      <c r="H5" s="130">
        <f>SUM(DENIK!H15:H21)</f>
        <v>0</v>
      </c>
      <c r="I5" s="130">
        <f>SUM(DENIK!I15:I21)</f>
        <v>496</v>
      </c>
      <c r="J5" s="130">
        <f>SUM(DENIK!J15:J21)</f>
        <v>62</v>
      </c>
      <c r="K5" s="130">
        <f>SUM(DENIK!K15:K21)</f>
        <v>255</v>
      </c>
      <c r="L5" s="130">
        <f>SUM(DENIK!L15:L21)</f>
        <v>43</v>
      </c>
      <c r="M5" s="130">
        <f>SUM(DENIK!M15:M21)</f>
        <v>4</v>
      </c>
      <c r="N5" s="130">
        <f>SUM(DENIK!N15:N21)</f>
        <v>1</v>
      </c>
      <c r="O5" s="130">
        <f>SUM(DENIK!O15:O21)</f>
        <v>52</v>
      </c>
      <c r="P5" s="130">
        <f>SUM(DENIK!P15:P21)</f>
        <v>10</v>
      </c>
      <c r="Q5" s="130">
        <f>SUM(DENIK!Q15:Q21)</f>
        <v>0</v>
      </c>
      <c r="R5" s="130">
        <f>SUM(DENIK!R15:R21)</f>
        <v>0</v>
      </c>
      <c r="S5" s="130">
        <f>SUM(DENIK!S15:S21)</f>
        <v>0</v>
      </c>
      <c r="T5" s="130">
        <f>SUM(DENIK!T15:T21)</f>
        <v>0</v>
      </c>
      <c r="U5" s="130">
        <f>SUM(DENIK!U15:U21)</f>
        <v>0</v>
      </c>
      <c r="V5" s="130">
        <f>SUM(DENIK!V15:V21)</f>
        <v>0</v>
      </c>
      <c r="W5" s="130">
        <f>SUM(DENIK!W15:W21)</f>
        <v>70</v>
      </c>
      <c r="X5" s="130">
        <f>SUM(DENIK!X15:X21)</f>
        <v>8</v>
      </c>
      <c r="Y5" s="130">
        <f>SUM(DENIK!Y15:Y21)</f>
        <v>0</v>
      </c>
      <c r="Z5" s="130">
        <f>SUM(DENIK!Z15:Z21)</f>
        <v>15</v>
      </c>
      <c r="AA5" s="130">
        <f>SUM(DENIK!AA15:AA21)</f>
        <v>0</v>
      </c>
      <c r="AB5" s="130">
        <f>SUM(DENIK!AB15:AB21)</f>
        <v>0</v>
      </c>
      <c r="AC5" s="130">
        <f>SUM(DENIK!AC15:AC21)</f>
        <v>0</v>
      </c>
      <c r="AD5" s="130">
        <f>SUM(DENIK!AD15:AD21)</f>
        <v>70</v>
      </c>
      <c r="AE5" s="130">
        <f>SUM(DENIK!AE15:AE21)</f>
        <v>20</v>
      </c>
      <c r="AF5" s="130">
        <f>SUM(DENIK!AF15:AF21)</f>
        <v>0</v>
      </c>
      <c r="AG5" s="130">
        <f>SUM(DENIK!AG15:AG21)</f>
        <v>0</v>
      </c>
      <c r="AH5" s="130">
        <f>SUM(DENIK!AH15:AH21)</f>
        <v>0.5</v>
      </c>
      <c r="AI5" s="133" t="s">
        <v>221</v>
      </c>
      <c r="AJ5" s="130">
        <f aca="true" t="shared" si="7" ref="AJ5:AJ55">Q5/60</f>
        <v>0</v>
      </c>
      <c r="AK5" s="130">
        <f aca="true" t="shared" si="8" ref="AK5:AK55">S5/60</f>
        <v>0</v>
      </c>
      <c r="AL5" s="131">
        <f t="shared" si="3"/>
        <v>0.8666666666666667</v>
      </c>
      <c r="AM5" s="131">
        <f t="shared" si="4"/>
        <v>0.06666666666666667</v>
      </c>
      <c r="AN5" s="131">
        <f t="shared" si="5"/>
        <v>4.25</v>
      </c>
      <c r="AO5" s="131">
        <f aca="true" t="shared" si="9" ref="AO5:AO55">U5/60</f>
        <v>0</v>
      </c>
      <c r="AP5" s="131">
        <f aca="true" t="shared" si="10" ref="AP5:AP55">W5/60</f>
        <v>1.1666666666666667</v>
      </c>
      <c r="AQ5" s="130">
        <f aca="true" t="shared" si="11" ref="AQ5:AQ55">(Z5+AA5)/60</f>
        <v>0.25</v>
      </c>
      <c r="AR5" s="130">
        <f>AB5/60</f>
        <v>0</v>
      </c>
      <c r="AS5" s="130">
        <f t="shared" si="6"/>
        <v>0</v>
      </c>
      <c r="AT5" s="130">
        <f>AD5/60</f>
        <v>1.1666666666666667</v>
      </c>
      <c r="AU5" s="130">
        <f aca="true" t="shared" si="12" ref="AU5:AU55">AG5/3</f>
        <v>0</v>
      </c>
      <c r="AV5" s="132">
        <f aca="true" t="shared" si="13" ref="AV5:AV55">AH5</f>
        <v>0.5</v>
      </c>
    </row>
    <row r="6" spans="2:48" ht="12.75">
      <c r="B6" s="125" t="s">
        <v>223</v>
      </c>
      <c r="C6" s="130"/>
      <c r="D6" s="130">
        <f>SUM(DENIK!D22:D28)</f>
        <v>6</v>
      </c>
      <c r="E6" s="130">
        <f>SUM(DENIK!E22:E28)</f>
        <v>0</v>
      </c>
      <c r="F6" s="130">
        <f>SUM(DENIK!F22:F28)</f>
        <v>8</v>
      </c>
      <c r="G6" s="130">
        <f>SUM(DENIK!G22:G28)</f>
        <v>0</v>
      </c>
      <c r="H6" s="130">
        <f>SUM(DENIK!H22:H28)</f>
        <v>0</v>
      </c>
      <c r="I6" s="130">
        <f>SUM(DENIK!I22:I28)</f>
        <v>552</v>
      </c>
      <c r="J6" s="130">
        <f>SUM(DENIK!J22:J28)</f>
        <v>87</v>
      </c>
      <c r="K6" s="130">
        <f>SUM(DENIK!K22:K28)</f>
        <v>167</v>
      </c>
      <c r="L6" s="130">
        <f>SUM(DENIK!L22:L28)</f>
        <v>28</v>
      </c>
      <c r="M6" s="130">
        <f>SUM(DENIK!M22:M28)</f>
        <v>0</v>
      </c>
      <c r="N6" s="130">
        <f>SUM(DENIK!N22:N28)</f>
        <v>0</v>
      </c>
      <c r="O6" s="130">
        <f>SUM(DENIK!O22:O28)</f>
        <v>21</v>
      </c>
      <c r="P6" s="130">
        <f>SUM(DENIK!P22:P28)</f>
        <v>5</v>
      </c>
      <c r="Q6" s="130">
        <f>SUM(DENIK!Q22:Q28)</f>
        <v>0</v>
      </c>
      <c r="R6" s="130">
        <f>SUM(DENIK!R22:R28)</f>
        <v>0</v>
      </c>
      <c r="S6" s="130">
        <f>SUM(DENIK!S22:S28)</f>
        <v>0</v>
      </c>
      <c r="T6" s="130">
        <f>SUM(DENIK!T22:T28)</f>
        <v>0</v>
      </c>
      <c r="U6" s="130">
        <f>SUM(DENIK!U22:U28)</f>
        <v>62</v>
      </c>
      <c r="V6" s="130">
        <f>SUM(DENIK!V22:V28)</f>
        <v>8</v>
      </c>
      <c r="W6" s="130">
        <f>SUM(DENIK!W22:W28)</f>
        <v>0</v>
      </c>
      <c r="X6" s="130">
        <f>SUM(DENIK!X22:X28)</f>
        <v>0</v>
      </c>
      <c r="Y6" s="130">
        <f>SUM(DENIK!Y22:Y28)</f>
        <v>0</v>
      </c>
      <c r="Z6" s="130">
        <f>SUM(DENIK!Z22:Z28)</f>
        <v>45</v>
      </c>
      <c r="AA6" s="130">
        <f>SUM(DENIK!AA22:AA28)</f>
        <v>8</v>
      </c>
      <c r="AB6" s="130">
        <f>SUM(DENIK!AB22:AB28)</f>
        <v>225</v>
      </c>
      <c r="AC6" s="130">
        <f>SUM(DENIK!AC22:AC28)</f>
        <v>46</v>
      </c>
      <c r="AD6" s="130">
        <f>SUM(DENIK!AD22:AD28)</f>
        <v>0</v>
      </c>
      <c r="AE6" s="130">
        <f>SUM(DENIK!AE22:AE28)</f>
        <v>0</v>
      </c>
      <c r="AF6" s="130">
        <f>SUM(DENIK!AF22:AF28)</f>
        <v>0</v>
      </c>
      <c r="AG6" s="130">
        <f>SUM(DENIK!AG22:AG28)</f>
        <v>0</v>
      </c>
      <c r="AH6" s="130">
        <f>SUM(DENIK!AH22:AH28)</f>
        <v>0.4</v>
      </c>
      <c r="AI6" s="133" t="s">
        <v>223</v>
      </c>
      <c r="AJ6" s="130">
        <f t="shared" si="7"/>
        <v>0</v>
      </c>
      <c r="AK6" s="130">
        <f t="shared" si="8"/>
        <v>0</v>
      </c>
      <c r="AL6" s="131">
        <f t="shared" si="3"/>
        <v>0.35</v>
      </c>
      <c r="AM6" s="131">
        <f t="shared" si="4"/>
        <v>0</v>
      </c>
      <c r="AN6" s="131">
        <f t="shared" si="5"/>
        <v>2.783333333333333</v>
      </c>
      <c r="AO6" s="131">
        <f t="shared" si="9"/>
        <v>1.0333333333333334</v>
      </c>
      <c r="AP6" s="131">
        <f t="shared" si="10"/>
        <v>0</v>
      </c>
      <c r="AQ6" s="130">
        <f t="shared" si="11"/>
        <v>0.8833333333333333</v>
      </c>
      <c r="AR6" s="130">
        <f aca="true" t="shared" si="14" ref="AR6:AR15">AB6/60</f>
        <v>3.75</v>
      </c>
      <c r="AS6" s="130">
        <f t="shared" si="6"/>
        <v>0</v>
      </c>
      <c r="AT6" s="130">
        <f aca="true" t="shared" si="15" ref="AT6:AT15">AD6/60</f>
        <v>0</v>
      </c>
      <c r="AU6" s="130">
        <f t="shared" si="12"/>
        <v>0</v>
      </c>
      <c r="AV6" s="132">
        <f t="shared" si="13"/>
        <v>0.4</v>
      </c>
    </row>
    <row r="7" spans="2:48" ht="12.75">
      <c r="B7" s="125" t="s">
        <v>224</v>
      </c>
      <c r="C7" s="130"/>
      <c r="D7" s="130">
        <f>SUM(DENIK!D29:D35)</f>
        <v>7</v>
      </c>
      <c r="E7" s="130">
        <f>SUM(DENIK!E29:E35)</f>
        <v>0</v>
      </c>
      <c r="F7" s="130">
        <f>SUM(DENIK!F29:F35)</f>
        <v>10</v>
      </c>
      <c r="G7" s="130">
        <f>SUM(DENIK!G29:G35)</f>
        <v>0</v>
      </c>
      <c r="H7" s="130">
        <f>SUM(DENIK!H29:H35)</f>
        <v>0</v>
      </c>
      <c r="I7" s="130">
        <f>SUM(DENIK!I29:I35)</f>
        <v>658</v>
      </c>
      <c r="J7" s="130">
        <f>SUM(DENIK!J29:J35)</f>
        <v>116</v>
      </c>
      <c r="K7" s="130">
        <f>SUM(DENIK!K29:K35)</f>
        <v>195</v>
      </c>
      <c r="L7" s="130">
        <f>SUM(DENIK!L29:L35)</f>
        <v>34</v>
      </c>
      <c r="M7" s="130">
        <f>SUM(DENIK!M29:M35)</f>
        <v>0</v>
      </c>
      <c r="N7" s="130">
        <f>SUM(DENIK!N29:N35)</f>
        <v>0</v>
      </c>
      <c r="O7" s="130">
        <f>SUM(DENIK!O29:O35)</f>
        <v>18</v>
      </c>
      <c r="P7" s="130">
        <f>SUM(DENIK!P29:P35)</f>
        <v>5</v>
      </c>
      <c r="Q7" s="130">
        <f>SUM(DENIK!Q29:Q35)</f>
        <v>0</v>
      </c>
      <c r="R7" s="130">
        <f>SUM(DENIK!R29:R35)</f>
        <v>0</v>
      </c>
      <c r="S7" s="130">
        <f>SUM(DENIK!S29:S35)</f>
        <v>0</v>
      </c>
      <c r="T7" s="130">
        <f>SUM(DENIK!T29:T35)</f>
        <v>0</v>
      </c>
      <c r="U7" s="130">
        <f>SUM(DENIK!U29:U35)</f>
        <v>0</v>
      </c>
      <c r="V7" s="130">
        <f>SUM(DENIK!V29:V35)</f>
        <v>0</v>
      </c>
      <c r="W7" s="130">
        <f>SUM(DENIK!W29:W35)</f>
        <v>0</v>
      </c>
      <c r="X7" s="130">
        <f>SUM(DENIK!X29:X35)</f>
        <v>0</v>
      </c>
      <c r="Y7" s="130">
        <f>SUM(DENIK!Y29:Y35)</f>
        <v>0</v>
      </c>
      <c r="Z7" s="130">
        <f>SUM(DENIK!Z29:Z35)</f>
        <v>30</v>
      </c>
      <c r="AA7" s="130">
        <f>SUM(DENIK!AA29:AA35)</f>
        <v>0</v>
      </c>
      <c r="AB7" s="130">
        <f>SUM(DENIK!AB29:AB35)</f>
        <v>355</v>
      </c>
      <c r="AC7" s="130">
        <f>SUM(DENIK!AC29:AC35)</f>
        <v>77</v>
      </c>
      <c r="AD7" s="130">
        <f>SUM(DENIK!AD29:AD35)</f>
        <v>0</v>
      </c>
      <c r="AE7" s="130">
        <f>SUM(DENIK!AE29:AE35)</f>
        <v>0</v>
      </c>
      <c r="AF7" s="130">
        <f>SUM(DENIK!AF29:AF35)</f>
        <v>0</v>
      </c>
      <c r="AG7" s="130">
        <f>SUM(DENIK!AG29:AG35)</f>
        <v>0</v>
      </c>
      <c r="AH7" s="130">
        <f>SUM(DENIK!AH29:AH35)</f>
        <v>1</v>
      </c>
      <c r="AI7" s="133" t="s">
        <v>224</v>
      </c>
      <c r="AJ7" s="130">
        <f t="shared" si="7"/>
        <v>0</v>
      </c>
      <c r="AK7" s="130">
        <f t="shared" si="8"/>
        <v>0</v>
      </c>
      <c r="AL7" s="131">
        <f t="shared" si="3"/>
        <v>0.3</v>
      </c>
      <c r="AM7" s="131">
        <f t="shared" si="4"/>
        <v>0</v>
      </c>
      <c r="AN7" s="131">
        <f t="shared" si="5"/>
        <v>3.25</v>
      </c>
      <c r="AO7" s="131">
        <f t="shared" si="9"/>
        <v>0</v>
      </c>
      <c r="AP7" s="131">
        <f t="shared" si="10"/>
        <v>0</v>
      </c>
      <c r="AQ7" s="130">
        <f t="shared" si="11"/>
        <v>0.5</v>
      </c>
      <c r="AR7" s="130">
        <f t="shared" si="14"/>
        <v>5.916666666666667</v>
      </c>
      <c r="AS7" s="130">
        <f t="shared" si="6"/>
        <v>0</v>
      </c>
      <c r="AT7" s="130">
        <f t="shared" si="15"/>
        <v>0</v>
      </c>
      <c r="AU7" s="130">
        <f t="shared" si="12"/>
        <v>0</v>
      </c>
      <c r="AV7" s="132">
        <f t="shared" si="13"/>
        <v>1</v>
      </c>
    </row>
    <row r="8" spans="2:48" ht="12.75">
      <c r="B8" s="125" t="s">
        <v>225</v>
      </c>
      <c r="C8" s="130"/>
      <c r="D8" s="130">
        <f>SUM(DENIK!D36:D42)</f>
        <v>6</v>
      </c>
      <c r="E8" s="130">
        <f>SUM(DENIK!E36:E42)</f>
        <v>0</v>
      </c>
      <c r="F8" s="130">
        <f>SUM(DENIK!F36:F42)</f>
        <v>8</v>
      </c>
      <c r="G8" s="130">
        <f>SUM(DENIK!G36:G42)</f>
        <v>0</v>
      </c>
      <c r="H8" s="130">
        <f>SUM(DENIK!H36:H42)</f>
        <v>0</v>
      </c>
      <c r="I8" s="130">
        <f>SUM(DENIK!I36:I42)</f>
        <v>556</v>
      </c>
      <c r="J8" s="130">
        <f>SUM(DENIK!J36:J42)</f>
        <v>94</v>
      </c>
      <c r="K8" s="130">
        <f>SUM(DENIK!K36:K42)</f>
        <v>52</v>
      </c>
      <c r="L8" s="130">
        <f>SUM(DENIK!L36:L42)</f>
        <v>9</v>
      </c>
      <c r="M8" s="130">
        <f>SUM(DENIK!M36:M42)</f>
        <v>33</v>
      </c>
      <c r="N8" s="130">
        <f>SUM(DENIK!N36:N42)</f>
        <v>7</v>
      </c>
      <c r="O8" s="130">
        <f>SUM(DENIK!O36:O42)</f>
        <v>21</v>
      </c>
      <c r="P8" s="130">
        <f>SUM(DENIK!P36:P42)</f>
        <v>4</v>
      </c>
      <c r="Q8" s="130">
        <f>SUM(DENIK!Q36:Q42)</f>
        <v>0</v>
      </c>
      <c r="R8" s="130">
        <f>SUM(DENIK!R36:R42)</f>
        <v>0</v>
      </c>
      <c r="S8" s="130">
        <f>SUM(DENIK!S36:S42)</f>
        <v>0</v>
      </c>
      <c r="T8" s="130">
        <f>SUM(DENIK!T36:T42)</f>
        <v>0</v>
      </c>
      <c r="U8" s="130">
        <f>SUM(DENIK!U36:U42)</f>
        <v>0</v>
      </c>
      <c r="V8" s="130">
        <f>SUM(DENIK!V36:V42)</f>
        <v>0</v>
      </c>
      <c r="W8" s="130">
        <f>SUM(DENIK!W36:W42)</f>
        <v>0</v>
      </c>
      <c r="X8" s="130">
        <f>SUM(DENIK!X36:X42)</f>
        <v>0</v>
      </c>
      <c r="Y8" s="130">
        <f>SUM(DENIK!Y36:Y42)</f>
        <v>0</v>
      </c>
      <c r="Z8" s="130">
        <f>SUM(DENIK!Z36:Z42)</f>
        <v>15</v>
      </c>
      <c r="AA8" s="130">
        <f>SUM(DENIK!AA36:AA42)</f>
        <v>0</v>
      </c>
      <c r="AB8" s="130">
        <f>SUM(DENIK!AB36:AB42)</f>
        <v>345</v>
      </c>
      <c r="AC8" s="130">
        <f>SUM(DENIK!AC36:AC42)</f>
        <v>74</v>
      </c>
      <c r="AD8" s="130">
        <f>SUM(DENIK!AD36:AD42)</f>
        <v>60</v>
      </c>
      <c r="AE8" s="130">
        <f>SUM(DENIK!AE36:AE42)</f>
        <v>18</v>
      </c>
      <c r="AF8" s="130">
        <f>SUM(DENIK!AF36:AF42)</f>
        <v>0</v>
      </c>
      <c r="AG8" s="130">
        <f>SUM(DENIK!AG36:AG42)</f>
        <v>0</v>
      </c>
      <c r="AH8" s="130">
        <f>SUM(DENIK!AH36:AH42)</f>
        <v>0.5</v>
      </c>
      <c r="AI8" s="133" t="s">
        <v>225</v>
      </c>
      <c r="AJ8" s="130">
        <f t="shared" si="7"/>
        <v>0</v>
      </c>
      <c r="AK8" s="130">
        <f t="shared" si="8"/>
        <v>0</v>
      </c>
      <c r="AL8" s="131">
        <f t="shared" si="3"/>
        <v>0.35</v>
      </c>
      <c r="AM8" s="131">
        <f t="shared" si="4"/>
        <v>0.55</v>
      </c>
      <c r="AN8" s="131">
        <f t="shared" si="5"/>
        <v>0.8666666666666667</v>
      </c>
      <c r="AO8" s="131">
        <f t="shared" si="9"/>
        <v>0</v>
      </c>
      <c r="AP8" s="131">
        <f t="shared" si="10"/>
        <v>0</v>
      </c>
      <c r="AQ8" s="130">
        <f t="shared" si="11"/>
        <v>0.25</v>
      </c>
      <c r="AR8" s="130">
        <f t="shared" si="14"/>
        <v>5.75</v>
      </c>
      <c r="AS8" s="130">
        <f t="shared" si="6"/>
        <v>0</v>
      </c>
      <c r="AT8" s="130">
        <f t="shared" si="15"/>
        <v>1</v>
      </c>
      <c r="AU8" s="130">
        <f t="shared" si="12"/>
        <v>0</v>
      </c>
      <c r="AV8" s="132">
        <f t="shared" si="13"/>
        <v>0.5</v>
      </c>
    </row>
    <row r="9" spans="2:48" ht="12.75">
      <c r="B9" s="125" t="s">
        <v>222</v>
      </c>
      <c r="C9" s="130"/>
      <c r="D9" s="130">
        <f>SUM(DENIK!D43:D49)</f>
        <v>6</v>
      </c>
      <c r="E9" s="130">
        <f>SUM(DENIK!E43:E49)</f>
        <v>0</v>
      </c>
      <c r="F9" s="130">
        <f>SUM(DENIK!F43:F49)</f>
        <v>8</v>
      </c>
      <c r="G9" s="130">
        <f>SUM(DENIK!G43:G49)</f>
        <v>0</v>
      </c>
      <c r="H9" s="130">
        <f>SUM(DENIK!H43:H49)</f>
        <v>0</v>
      </c>
      <c r="I9" s="130">
        <f>SUM(DENIK!I43:I49)</f>
        <v>690</v>
      </c>
      <c r="J9" s="130">
        <f>SUM(DENIK!J43:J49)</f>
        <v>146</v>
      </c>
      <c r="K9" s="130">
        <f>SUM(DENIK!K43:K49)</f>
        <v>24</v>
      </c>
      <c r="L9" s="130">
        <f>SUM(DENIK!L43:L49)</f>
        <v>4</v>
      </c>
      <c r="M9" s="130">
        <f>SUM(DENIK!M43:M49)</f>
        <v>0</v>
      </c>
      <c r="N9" s="130">
        <f>SUM(DENIK!N43:N49)</f>
        <v>0</v>
      </c>
      <c r="O9" s="130">
        <f>SUM(DENIK!O43:O49)</f>
        <v>17</v>
      </c>
      <c r="P9" s="130">
        <f>SUM(DENIK!P43:P49)</f>
        <v>5</v>
      </c>
      <c r="Q9" s="130">
        <f>SUM(DENIK!Q43:Q49)</f>
        <v>0</v>
      </c>
      <c r="R9" s="130">
        <f>SUM(DENIK!R43:R49)</f>
        <v>0</v>
      </c>
      <c r="S9" s="130">
        <f>SUM(DENIK!S43:S49)</f>
        <v>0</v>
      </c>
      <c r="T9" s="130">
        <f>SUM(DENIK!T43:T49)</f>
        <v>0</v>
      </c>
      <c r="U9" s="130">
        <f>SUM(DENIK!U43:U49)</f>
        <v>0</v>
      </c>
      <c r="V9" s="130">
        <f>SUM(DENIK!V43:V49)</f>
        <v>0</v>
      </c>
      <c r="W9" s="130">
        <f>SUM(DENIK!W43:W49)</f>
        <v>0</v>
      </c>
      <c r="X9" s="130">
        <f>SUM(DENIK!X43:X49)</f>
        <v>0</v>
      </c>
      <c r="Y9" s="130">
        <f>SUM(DENIK!Y43:Y49)</f>
        <v>0</v>
      </c>
      <c r="Z9" s="130">
        <f>SUM(DENIK!Z43:Z49)</f>
        <v>45</v>
      </c>
      <c r="AA9" s="130">
        <f>SUM(DENIK!AA43:AA49)</f>
        <v>0</v>
      </c>
      <c r="AB9" s="130">
        <f>SUM(DENIK!AB43:AB49)</f>
        <v>580</v>
      </c>
      <c r="AC9" s="130">
        <f>SUM(DENIK!AC43:AC49)</f>
        <v>137</v>
      </c>
      <c r="AD9" s="130">
        <f>SUM(DENIK!AD43:AD49)</f>
        <v>0</v>
      </c>
      <c r="AE9" s="130">
        <f>SUM(DENIK!AE43:AE49)</f>
        <v>0</v>
      </c>
      <c r="AF9" s="130">
        <f>SUM(DENIK!AF43:AF49)</f>
        <v>0</v>
      </c>
      <c r="AG9" s="130">
        <f>SUM(DENIK!AG43:AG49)</f>
        <v>0</v>
      </c>
      <c r="AH9" s="130">
        <f>SUM(DENIK!AH43:AH49)</f>
        <v>0.4</v>
      </c>
      <c r="AI9" s="133" t="s">
        <v>222</v>
      </c>
      <c r="AJ9" s="130">
        <f t="shared" si="7"/>
        <v>0</v>
      </c>
      <c r="AK9" s="130">
        <f t="shared" si="8"/>
        <v>0</v>
      </c>
      <c r="AL9" s="131">
        <f t="shared" si="3"/>
        <v>0.2833333333333333</v>
      </c>
      <c r="AM9" s="131">
        <f t="shared" si="4"/>
        <v>0</v>
      </c>
      <c r="AN9" s="131">
        <f t="shared" si="5"/>
        <v>0.4</v>
      </c>
      <c r="AO9" s="131">
        <f t="shared" si="9"/>
        <v>0</v>
      </c>
      <c r="AP9" s="131">
        <f t="shared" si="10"/>
        <v>0</v>
      </c>
      <c r="AQ9" s="130">
        <f t="shared" si="11"/>
        <v>0.75</v>
      </c>
      <c r="AR9" s="130">
        <f t="shared" si="14"/>
        <v>9.666666666666666</v>
      </c>
      <c r="AS9" s="130">
        <f t="shared" si="6"/>
        <v>0</v>
      </c>
      <c r="AT9" s="130">
        <f t="shared" si="15"/>
        <v>0</v>
      </c>
      <c r="AU9" s="130">
        <f t="shared" si="12"/>
        <v>0</v>
      </c>
      <c r="AV9" s="132">
        <f t="shared" si="13"/>
        <v>0.4</v>
      </c>
    </row>
    <row r="10" spans="2:48" ht="12.75">
      <c r="B10" s="125" t="s">
        <v>226</v>
      </c>
      <c r="C10" s="130"/>
      <c r="D10" s="130">
        <f>SUM(DENIK!D50:D56)</f>
        <v>4</v>
      </c>
      <c r="E10" s="130">
        <f>SUM(DENIK!E50:E56)</f>
        <v>0</v>
      </c>
      <c r="F10" s="130">
        <f>SUM(DENIK!F50:F56)</f>
        <v>5</v>
      </c>
      <c r="G10" s="130">
        <f>SUM(DENIK!G50:G56)</f>
        <v>2</v>
      </c>
      <c r="H10" s="130">
        <f>SUM(DENIK!H50:H56)</f>
        <v>0</v>
      </c>
      <c r="I10" s="130">
        <f>SUM(DENIK!I50:I56)</f>
        <v>413</v>
      </c>
      <c r="J10" s="130">
        <f>SUM(DENIK!J50:J56)</f>
        <v>40</v>
      </c>
      <c r="K10" s="130">
        <f>SUM(DENIK!K50:K56)</f>
        <v>170</v>
      </c>
      <c r="L10" s="130">
        <f>SUM(DENIK!L50:L56)</f>
        <v>26</v>
      </c>
      <c r="M10" s="130">
        <f>SUM(DENIK!M50:M56)</f>
        <v>0</v>
      </c>
      <c r="N10" s="130">
        <f>SUM(DENIK!N50:N56)</f>
        <v>0</v>
      </c>
      <c r="O10" s="130">
        <f>SUM(DENIK!O50:O56)</f>
        <v>20</v>
      </c>
      <c r="P10" s="130">
        <f>SUM(DENIK!P50:P56)</f>
        <v>3</v>
      </c>
      <c r="Q10" s="130">
        <f>SUM(DENIK!Q50:Q56)</f>
        <v>0</v>
      </c>
      <c r="R10" s="130">
        <f>SUM(DENIK!R50:R56)</f>
        <v>0</v>
      </c>
      <c r="S10" s="130">
        <f>SUM(DENIK!S50:S56)</f>
        <v>0</v>
      </c>
      <c r="T10" s="130">
        <f>SUM(DENIK!T50:T56)</f>
        <v>0</v>
      </c>
      <c r="U10" s="130">
        <f>SUM(DENIK!U50:U56)</f>
        <v>0</v>
      </c>
      <c r="V10" s="130">
        <f>SUM(DENIK!V50:V56)</f>
        <v>0</v>
      </c>
      <c r="W10" s="130">
        <f>SUM(DENIK!W50:W56)</f>
        <v>95</v>
      </c>
      <c r="X10" s="130">
        <f>SUM(DENIK!X50:X56)</f>
        <v>11</v>
      </c>
      <c r="Y10" s="130">
        <f>SUM(DENIK!Y50:Y56)</f>
        <v>0</v>
      </c>
      <c r="Z10" s="130">
        <f>SUM(DENIK!Z50:Z56)</f>
        <v>40</v>
      </c>
      <c r="AA10" s="130">
        <f>SUM(DENIK!AA50:AA56)</f>
        <v>0</v>
      </c>
      <c r="AB10" s="130">
        <f>SUM(DENIK!AB50:AB56)</f>
        <v>0</v>
      </c>
      <c r="AC10" s="130">
        <f>SUM(DENIK!AC50:AC56)</f>
        <v>0</v>
      </c>
      <c r="AD10" s="130">
        <f>SUM(DENIK!AD50:AD56)</f>
        <v>70</v>
      </c>
      <c r="AE10" s="130">
        <f>SUM(DENIK!AE50:AE56)</f>
        <v>20</v>
      </c>
      <c r="AF10" s="130">
        <f>SUM(DENIK!AF50:AF56)</f>
        <v>0</v>
      </c>
      <c r="AG10" s="130">
        <f>SUM(DENIK!AG50:AG56)</f>
        <v>0</v>
      </c>
      <c r="AH10" s="130">
        <f>SUM(DENIK!AH50:AH56)</f>
        <v>0.3</v>
      </c>
      <c r="AI10" s="133" t="s">
        <v>226</v>
      </c>
      <c r="AJ10" s="130">
        <f t="shared" si="7"/>
        <v>0</v>
      </c>
      <c r="AK10" s="130">
        <f t="shared" si="8"/>
        <v>0</v>
      </c>
      <c r="AL10" s="131">
        <f t="shared" si="3"/>
        <v>0.3333333333333333</v>
      </c>
      <c r="AM10" s="131">
        <f t="shared" si="4"/>
        <v>0</v>
      </c>
      <c r="AN10" s="131">
        <f t="shared" si="5"/>
        <v>2.8333333333333335</v>
      </c>
      <c r="AO10" s="131">
        <f t="shared" si="9"/>
        <v>0</v>
      </c>
      <c r="AP10" s="131">
        <f t="shared" si="10"/>
        <v>1.5833333333333333</v>
      </c>
      <c r="AQ10" s="130">
        <f t="shared" si="11"/>
        <v>0.6666666666666666</v>
      </c>
      <c r="AR10" s="130">
        <f t="shared" si="14"/>
        <v>0</v>
      </c>
      <c r="AS10" s="130">
        <f t="shared" si="6"/>
        <v>0</v>
      </c>
      <c r="AT10" s="130">
        <f t="shared" si="15"/>
        <v>1.1666666666666667</v>
      </c>
      <c r="AU10" s="130">
        <f t="shared" si="12"/>
        <v>0</v>
      </c>
      <c r="AV10" s="132">
        <f t="shared" si="13"/>
        <v>0.3</v>
      </c>
    </row>
    <row r="11" spans="2:48" ht="12.75">
      <c r="B11" s="125" t="s">
        <v>227</v>
      </c>
      <c r="C11" s="130"/>
      <c r="D11" s="130">
        <f>SUM(DENIK!D57:D63)</f>
        <v>4</v>
      </c>
      <c r="E11" s="130">
        <f>SUM(DENIK!E57:E63)</f>
        <v>0</v>
      </c>
      <c r="F11" s="130">
        <f>SUM(DENIK!F57:F63)</f>
        <v>4</v>
      </c>
      <c r="G11" s="130">
        <f>SUM(DENIK!G57:G63)</f>
        <v>3</v>
      </c>
      <c r="H11" s="130">
        <f>SUM(DENIK!H57:H63)</f>
        <v>0</v>
      </c>
      <c r="I11" s="130">
        <f>SUM(DENIK!I57:I63)</f>
        <v>303</v>
      </c>
      <c r="J11" s="130">
        <f>SUM(DENIK!J57:J63)</f>
        <v>51</v>
      </c>
      <c r="K11" s="130">
        <f>SUM(DENIK!K57:K63)</f>
        <v>30</v>
      </c>
      <c r="L11" s="130">
        <f>SUM(DENIK!L57:L63)</f>
        <v>5</v>
      </c>
      <c r="M11" s="130">
        <f>SUM(DENIK!M57:M63)</f>
        <v>0</v>
      </c>
      <c r="N11" s="130">
        <f>SUM(DENIK!N57:N63)</f>
        <v>0</v>
      </c>
      <c r="O11" s="130">
        <f>SUM(DENIK!O57:O63)</f>
        <v>0</v>
      </c>
      <c r="P11" s="130">
        <f>SUM(DENIK!P57:P63)</f>
        <v>0</v>
      </c>
      <c r="Q11" s="130">
        <f>SUM(DENIK!Q57:Q63)</f>
        <v>0</v>
      </c>
      <c r="R11" s="130">
        <f>SUM(DENIK!R57:R63)</f>
        <v>0</v>
      </c>
      <c r="S11" s="130">
        <f>SUM(DENIK!S57:S63)</f>
        <v>0</v>
      </c>
      <c r="T11" s="130">
        <f>SUM(DENIK!T57:T63)</f>
        <v>0</v>
      </c>
      <c r="U11" s="130">
        <f>SUM(DENIK!U57:U63)</f>
        <v>0</v>
      </c>
      <c r="V11" s="130">
        <f>SUM(DENIK!V57:V63)</f>
        <v>0</v>
      </c>
      <c r="W11" s="130">
        <f>SUM(DENIK!W57:W63)</f>
        <v>0</v>
      </c>
      <c r="X11" s="130">
        <f>SUM(DENIK!X57:X63)</f>
        <v>0</v>
      </c>
      <c r="Y11" s="130">
        <f>SUM(DENIK!Y57:Y63)</f>
        <v>0</v>
      </c>
      <c r="Z11" s="130">
        <f>SUM(DENIK!Z57:Z63)</f>
        <v>20</v>
      </c>
      <c r="AA11" s="130">
        <f>SUM(DENIK!AA57:AA63)</f>
        <v>0</v>
      </c>
      <c r="AB11" s="130">
        <f>SUM(DENIK!AB57:AB63)</f>
        <v>185</v>
      </c>
      <c r="AC11" s="130">
        <f>SUM(DENIK!AC57:AC63)</f>
        <v>46</v>
      </c>
      <c r="AD11" s="130">
        <f>SUM(DENIK!AD57:AD63)</f>
        <v>50</v>
      </c>
      <c r="AE11" s="130">
        <f>SUM(DENIK!AE57:AE63)</f>
        <v>15</v>
      </c>
      <c r="AF11" s="130">
        <f>SUM(DENIK!AF57:AF63)</f>
        <v>0</v>
      </c>
      <c r="AG11" s="130">
        <f>SUM(DENIK!AG57:AG63)</f>
        <v>0</v>
      </c>
      <c r="AH11" s="130">
        <f>SUM(DENIK!AH57:AH63)</f>
        <v>0.3</v>
      </c>
      <c r="AI11" s="133" t="s">
        <v>227</v>
      </c>
      <c r="AJ11" s="130">
        <f t="shared" si="7"/>
        <v>0</v>
      </c>
      <c r="AK11" s="130">
        <f t="shared" si="8"/>
        <v>0</v>
      </c>
      <c r="AL11" s="131">
        <f t="shared" si="3"/>
        <v>0</v>
      </c>
      <c r="AM11" s="131">
        <f t="shared" si="4"/>
        <v>0</v>
      </c>
      <c r="AN11" s="131">
        <f t="shared" si="5"/>
        <v>0.5</v>
      </c>
      <c r="AO11" s="131">
        <f t="shared" si="9"/>
        <v>0</v>
      </c>
      <c r="AP11" s="131">
        <f t="shared" si="10"/>
        <v>0</v>
      </c>
      <c r="AQ11" s="130">
        <f t="shared" si="11"/>
        <v>0.3333333333333333</v>
      </c>
      <c r="AR11" s="130">
        <f t="shared" si="14"/>
        <v>3.0833333333333335</v>
      </c>
      <c r="AS11" s="130">
        <f t="shared" si="6"/>
        <v>0</v>
      </c>
      <c r="AT11" s="130">
        <f t="shared" si="15"/>
        <v>0.8333333333333334</v>
      </c>
      <c r="AU11" s="130">
        <f t="shared" si="12"/>
        <v>0</v>
      </c>
      <c r="AV11" s="132">
        <f t="shared" si="13"/>
        <v>0.3</v>
      </c>
    </row>
    <row r="12" spans="2:48" ht="12.75">
      <c r="B12" s="125" t="s">
        <v>228</v>
      </c>
      <c r="C12" s="130"/>
      <c r="D12" s="130">
        <f>SUM(DENIK!D64:D70)</f>
        <v>7</v>
      </c>
      <c r="E12" s="130">
        <f>SUM(DENIK!E64:E70)</f>
        <v>0</v>
      </c>
      <c r="F12" s="130">
        <f>SUM(DENIK!F64:F70)</f>
        <v>10</v>
      </c>
      <c r="G12" s="130">
        <f>SUM(DENIK!G64:G70)</f>
        <v>0</v>
      </c>
      <c r="H12" s="130">
        <f>SUM(DENIK!H64:H70)</f>
        <v>0</v>
      </c>
      <c r="I12" s="130">
        <f>SUM(DENIK!I64:I70)</f>
        <v>878</v>
      </c>
      <c r="J12" s="130">
        <f>SUM(DENIK!J64:J70)</f>
        <v>168</v>
      </c>
      <c r="K12" s="130">
        <f>SUM(DENIK!K64:K70)</f>
        <v>178</v>
      </c>
      <c r="L12" s="130">
        <f>SUM(DENIK!L64:L70)</f>
        <v>30</v>
      </c>
      <c r="M12" s="130">
        <f>SUM(DENIK!M64:M70)</f>
        <v>0</v>
      </c>
      <c r="N12" s="130">
        <f>SUM(DENIK!N64:N70)</f>
        <v>0</v>
      </c>
      <c r="O12" s="130">
        <f>SUM(DENIK!O64:O70)</f>
        <v>18</v>
      </c>
      <c r="P12" s="130">
        <f>SUM(DENIK!P64:P70)</f>
        <v>5</v>
      </c>
      <c r="Q12" s="130">
        <f>SUM(DENIK!Q64:Q70)</f>
        <v>0</v>
      </c>
      <c r="R12" s="130">
        <f>SUM(DENIK!R64:R70)</f>
        <v>0</v>
      </c>
      <c r="S12" s="130">
        <f>SUM(DENIK!S64:S70)</f>
        <v>0</v>
      </c>
      <c r="T12" s="130">
        <f>SUM(DENIK!T64:T70)</f>
        <v>0</v>
      </c>
      <c r="U12" s="130">
        <f>SUM(DENIK!U64:U70)</f>
        <v>0</v>
      </c>
      <c r="V12" s="130">
        <f>SUM(DENIK!V64:V70)</f>
        <v>0</v>
      </c>
      <c r="W12" s="130">
        <f>SUM(DENIK!W64:W70)</f>
        <v>0</v>
      </c>
      <c r="X12" s="130">
        <f>SUM(DENIK!X64:X70)</f>
        <v>0</v>
      </c>
      <c r="Y12" s="130">
        <f>SUM(DENIK!Y64:Y70)</f>
        <v>0</v>
      </c>
      <c r="Z12" s="130">
        <f>SUM(DENIK!Z64:Z70)</f>
        <v>30</v>
      </c>
      <c r="AA12" s="130">
        <f>SUM(DENIK!AA64:AA70)</f>
        <v>0</v>
      </c>
      <c r="AB12" s="130">
        <f>SUM(DENIK!AB64:AB70)</f>
        <v>550</v>
      </c>
      <c r="AC12" s="130">
        <f>SUM(DENIK!AC64:AC70)</f>
        <v>133</v>
      </c>
      <c r="AD12" s="130">
        <f>SUM(DENIK!AD64:AD70)</f>
        <v>60</v>
      </c>
      <c r="AE12" s="130">
        <f>SUM(DENIK!AE64:AE70)</f>
        <v>18</v>
      </c>
      <c r="AF12" s="130">
        <f>SUM(DENIK!AF64:AF70)</f>
        <v>0</v>
      </c>
      <c r="AG12" s="130">
        <f>SUM(DENIK!AG64:AG70)</f>
        <v>0</v>
      </c>
      <c r="AH12" s="130">
        <f>SUM(DENIK!AH64:AH70)</f>
        <v>0.7</v>
      </c>
      <c r="AI12" s="133" t="s">
        <v>228</v>
      </c>
      <c r="AJ12" s="130">
        <f t="shared" si="7"/>
        <v>0</v>
      </c>
      <c r="AK12" s="130">
        <f t="shared" si="8"/>
        <v>0</v>
      </c>
      <c r="AL12" s="131">
        <f t="shared" si="3"/>
        <v>0.3</v>
      </c>
      <c r="AM12" s="131">
        <f t="shared" si="4"/>
        <v>0</v>
      </c>
      <c r="AN12" s="131">
        <f t="shared" si="5"/>
        <v>2.966666666666667</v>
      </c>
      <c r="AO12" s="131">
        <f t="shared" si="9"/>
        <v>0</v>
      </c>
      <c r="AP12" s="131">
        <f t="shared" si="10"/>
        <v>0</v>
      </c>
      <c r="AQ12" s="130">
        <f t="shared" si="11"/>
        <v>0.5</v>
      </c>
      <c r="AR12" s="130">
        <f t="shared" si="14"/>
        <v>9.166666666666666</v>
      </c>
      <c r="AS12" s="130">
        <f t="shared" si="6"/>
        <v>0</v>
      </c>
      <c r="AT12" s="130">
        <f t="shared" si="15"/>
        <v>1</v>
      </c>
      <c r="AU12" s="130">
        <f t="shared" si="12"/>
        <v>0</v>
      </c>
      <c r="AV12" s="132">
        <f t="shared" si="13"/>
        <v>0.7</v>
      </c>
    </row>
    <row r="13" spans="2:48" ht="12.75">
      <c r="B13" s="125" t="s">
        <v>229</v>
      </c>
      <c r="C13" s="130"/>
      <c r="D13" s="130">
        <f>SUM(DENIK!D71:D77)</f>
        <v>6</v>
      </c>
      <c r="E13" s="130">
        <f>SUM(DENIK!E71:E77)</f>
        <v>0</v>
      </c>
      <c r="F13" s="130">
        <f>SUM(DENIK!F71:F77)</f>
        <v>8</v>
      </c>
      <c r="G13" s="130">
        <f>SUM(DENIK!G71:G77)</f>
        <v>0</v>
      </c>
      <c r="H13" s="130">
        <f>SUM(DENIK!H71:H77)</f>
        <v>0</v>
      </c>
      <c r="I13" s="130">
        <f>SUM(DENIK!I71:I77)</f>
        <v>628</v>
      </c>
      <c r="J13" s="130">
        <f>SUM(DENIK!J71:J77)</f>
        <v>100</v>
      </c>
      <c r="K13" s="130">
        <f>SUM(DENIK!K71:K77)</f>
        <v>216</v>
      </c>
      <c r="L13" s="130">
        <f>SUM(DENIK!L71:L77)</f>
        <v>34</v>
      </c>
      <c r="M13" s="130">
        <f>SUM(DENIK!M71:M77)</f>
        <v>0</v>
      </c>
      <c r="N13" s="130">
        <f>SUM(DENIK!N71:N77)</f>
        <v>0</v>
      </c>
      <c r="O13" s="130">
        <f>SUM(DENIK!O71:O77)</f>
        <v>37</v>
      </c>
      <c r="P13" s="130">
        <f>SUM(DENIK!P71:P77)</f>
        <v>7</v>
      </c>
      <c r="Q13" s="130">
        <f>SUM(DENIK!Q71:Q77)</f>
        <v>0</v>
      </c>
      <c r="R13" s="130">
        <f>SUM(DENIK!R71:R77)</f>
        <v>0</v>
      </c>
      <c r="S13" s="130">
        <f>SUM(DENIK!S71:S77)</f>
        <v>0</v>
      </c>
      <c r="T13" s="130">
        <f>SUM(DENIK!T71:T77)</f>
        <v>0</v>
      </c>
      <c r="U13" s="130">
        <f>SUM(DENIK!U71:U77)</f>
        <v>0</v>
      </c>
      <c r="V13" s="130">
        <f>SUM(DENIK!V71:V77)</f>
        <v>0</v>
      </c>
      <c r="W13" s="130">
        <f>SUM(DENIK!W71:W77)</f>
        <v>55</v>
      </c>
      <c r="X13" s="130">
        <f>SUM(DENIK!X71:X77)</f>
        <v>9</v>
      </c>
      <c r="Y13" s="130">
        <f>SUM(DENIK!Y71:Y77)</f>
        <v>0</v>
      </c>
      <c r="Z13" s="130">
        <f>SUM(DENIK!Z71:Z77)</f>
        <v>20</v>
      </c>
      <c r="AA13" s="130">
        <f>SUM(DENIK!AA71:AA77)</f>
        <v>0</v>
      </c>
      <c r="AB13" s="130">
        <f>SUM(DENIK!AB71:AB77)</f>
        <v>200</v>
      </c>
      <c r="AC13" s="130">
        <f>SUM(DENIK!AC71:AC77)</f>
        <v>50</v>
      </c>
      <c r="AD13" s="130">
        <f>SUM(DENIK!AD71:AD77)</f>
        <v>70</v>
      </c>
      <c r="AE13" s="130">
        <f>SUM(DENIK!AE71:AE77)</f>
        <v>22</v>
      </c>
      <c r="AF13" s="130">
        <f>SUM(DENIK!AF71:AF77)</f>
        <v>0</v>
      </c>
      <c r="AG13" s="130">
        <f>SUM(DENIK!AG71:AG77)</f>
        <v>0</v>
      </c>
      <c r="AH13" s="130">
        <f>SUM(DENIK!AH71:AH77)</f>
        <v>0.5</v>
      </c>
      <c r="AI13" s="133" t="s">
        <v>229</v>
      </c>
      <c r="AJ13" s="130">
        <f t="shared" si="7"/>
        <v>0</v>
      </c>
      <c r="AK13" s="130">
        <f t="shared" si="8"/>
        <v>0</v>
      </c>
      <c r="AL13" s="131">
        <f t="shared" si="3"/>
        <v>0.6166666666666667</v>
      </c>
      <c r="AM13" s="131">
        <f t="shared" si="4"/>
        <v>0</v>
      </c>
      <c r="AN13" s="131">
        <f t="shared" si="5"/>
        <v>3.6</v>
      </c>
      <c r="AO13" s="131">
        <f t="shared" si="9"/>
        <v>0</v>
      </c>
      <c r="AP13" s="131">
        <f t="shared" si="10"/>
        <v>0.9166666666666666</v>
      </c>
      <c r="AQ13" s="130">
        <f t="shared" si="11"/>
        <v>0.3333333333333333</v>
      </c>
      <c r="AR13" s="130">
        <f t="shared" si="14"/>
        <v>3.3333333333333335</v>
      </c>
      <c r="AS13" s="130">
        <f t="shared" si="6"/>
        <v>0</v>
      </c>
      <c r="AT13" s="130">
        <f t="shared" si="15"/>
        <v>1.1666666666666667</v>
      </c>
      <c r="AU13" s="130">
        <f t="shared" si="12"/>
        <v>0</v>
      </c>
      <c r="AV13" s="132">
        <f t="shared" si="13"/>
        <v>0.5</v>
      </c>
    </row>
    <row r="14" spans="2:48" ht="12.75">
      <c r="B14" s="125" t="s">
        <v>230</v>
      </c>
      <c r="C14" s="130"/>
      <c r="D14" s="130">
        <f>SUM(DENIK!D78:D84)</f>
        <v>6</v>
      </c>
      <c r="E14" s="130">
        <f>SUM(DENIK!E78:E84)</f>
        <v>1</v>
      </c>
      <c r="F14" s="130">
        <f>SUM(DENIK!F78:F84)</f>
        <v>6</v>
      </c>
      <c r="G14" s="130">
        <f>SUM(DENIK!G78:G84)</f>
        <v>0</v>
      </c>
      <c r="H14" s="130">
        <f>SUM(DENIK!H78:H84)</f>
        <v>0</v>
      </c>
      <c r="I14" s="130">
        <f>SUM(DENIK!I78:I84)</f>
        <v>569</v>
      </c>
      <c r="J14" s="130">
        <f>SUM(DENIK!J78:J84)</f>
        <v>101</v>
      </c>
      <c r="K14" s="130">
        <f>SUM(DENIK!K78:K84)</f>
        <v>230</v>
      </c>
      <c r="L14" s="130">
        <f>SUM(DENIK!L78:L84)</f>
        <v>37</v>
      </c>
      <c r="M14" s="130">
        <f>SUM(DENIK!M78:M84)</f>
        <v>35</v>
      </c>
      <c r="N14" s="130">
        <f>SUM(DENIK!N78:N84)</f>
        <v>7</v>
      </c>
      <c r="O14" s="130">
        <f>SUM(DENIK!O78:O84)</f>
        <v>0</v>
      </c>
      <c r="P14" s="130">
        <f>SUM(DENIK!P78:P84)</f>
        <v>0</v>
      </c>
      <c r="Q14" s="130">
        <f>SUM(DENIK!Q78:Q84)</f>
        <v>0</v>
      </c>
      <c r="R14" s="130">
        <f>SUM(DENIK!R78:R84)</f>
        <v>0</v>
      </c>
      <c r="S14" s="130">
        <f>SUM(DENIK!S78:S84)</f>
        <v>0</v>
      </c>
      <c r="T14" s="130">
        <f>SUM(DENIK!T78:T84)</f>
        <v>0</v>
      </c>
      <c r="U14" s="130">
        <f>SUM(DENIK!U78:U84)</f>
        <v>55</v>
      </c>
      <c r="V14" s="130">
        <f>SUM(DENIK!V78:V84)</f>
        <v>9</v>
      </c>
      <c r="W14" s="130">
        <f>SUM(DENIK!W78:W84)</f>
        <v>0</v>
      </c>
      <c r="X14" s="130">
        <f>SUM(DENIK!X78:X84)</f>
        <v>0</v>
      </c>
      <c r="Y14" s="130">
        <f>SUM(DENIK!Y78:Y84)</f>
        <v>0</v>
      </c>
      <c r="Z14" s="130">
        <f>SUM(DENIK!Z78:Z84)</f>
        <v>40</v>
      </c>
      <c r="AA14" s="130">
        <f>SUM(DENIK!AA78:AA84)</f>
        <v>5</v>
      </c>
      <c r="AB14" s="130">
        <f>SUM(DENIK!AB78:AB84)</f>
        <v>180</v>
      </c>
      <c r="AC14" s="130">
        <f>SUM(DENIK!AC78:AC84)</f>
        <v>48</v>
      </c>
      <c r="AD14" s="130">
        <f>SUM(DENIK!AD78:AD84)</f>
        <v>0</v>
      </c>
      <c r="AE14" s="130">
        <f>SUM(DENIK!AE78:AE84)</f>
        <v>0</v>
      </c>
      <c r="AF14" s="130">
        <f>SUM(DENIK!AF78:AF84)</f>
        <v>0</v>
      </c>
      <c r="AG14" s="130">
        <f>SUM(DENIK!AG78:AG84)</f>
        <v>0</v>
      </c>
      <c r="AH14" s="130">
        <f>SUM(DENIK!AH78:AH84)</f>
        <v>0.4</v>
      </c>
      <c r="AI14" s="133" t="s">
        <v>230</v>
      </c>
      <c r="AJ14" s="130">
        <f t="shared" si="7"/>
        <v>0</v>
      </c>
      <c r="AK14" s="130">
        <f t="shared" si="8"/>
        <v>0</v>
      </c>
      <c r="AL14" s="131">
        <f t="shared" si="3"/>
        <v>0</v>
      </c>
      <c r="AM14" s="131">
        <f t="shared" si="4"/>
        <v>0.5833333333333334</v>
      </c>
      <c r="AN14" s="131">
        <f t="shared" si="5"/>
        <v>3.8333333333333335</v>
      </c>
      <c r="AO14" s="131">
        <f t="shared" si="9"/>
        <v>0.9166666666666666</v>
      </c>
      <c r="AP14" s="131">
        <f t="shared" si="10"/>
        <v>0</v>
      </c>
      <c r="AQ14" s="130">
        <f t="shared" si="11"/>
        <v>0.75</v>
      </c>
      <c r="AR14" s="130">
        <f t="shared" si="14"/>
        <v>3</v>
      </c>
      <c r="AS14" s="130">
        <f t="shared" si="6"/>
        <v>0</v>
      </c>
      <c r="AT14" s="130">
        <f t="shared" si="15"/>
        <v>0</v>
      </c>
      <c r="AU14" s="130">
        <f t="shared" si="12"/>
        <v>0</v>
      </c>
      <c r="AV14" s="132">
        <f t="shared" si="13"/>
        <v>0.4</v>
      </c>
    </row>
    <row r="15" spans="2:48" ht="12.75">
      <c r="B15" s="125" t="s">
        <v>231</v>
      </c>
      <c r="C15" s="130"/>
      <c r="D15" s="130">
        <f>SUM(DENIK!D85:D91)</f>
        <v>5</v>
      </c>
      <c r="E15" s="130">
        <f>SUM(DENIK!E85:E91)</f>
        <v>1</v>
      </c>
      <c r="F15" s="130">
        <f>SUM(DENIK!F85:F91)</f>
        <v>7</v>
      </c>
      <c r="G15" s="130">
        <f>SUM(DENIK!G85:G91)</f>
        <v>0</v>
      </c>
      <c r="H15" s="130">
        <f>SUM(DENIK!H85:H91)</f>
        <v>0</v>
      </c>
      <c r="I15" s="130">
        <f>SUM(DENIK!I85:I91)</f>
        <v>566</v>
      </c>
      <c r="J15" s="130">
        <f>SUM(DENIK!J85:J91)</f>
        <v>95</v>
      </c>
      <c r="K15" s="130">
        <f>SUM(DENIK!K85:K91)</f>
        <v>85</v>
      </c>
      <c r="L15" s="130">
        <f>SUM(DENIK!L85:L91)</f>
        <v>15</v>
      </c>
      <c r="M15" s="130">
        <f>SUM(DENIK!M85:M91)</f>
        <v>0</v>
      </c>
      <c r="N15" s="130">
        <f>SUM(DENIK!N85:N91)</f>
        <v>0</v>
      </c>
      <c r="O15" s="130">
        <f>SUM(DENIK!O85:O91)</f>
        <v>47</v>
      </c>
      <c r="P15" s="130">
        <f>SUM(DENIK!P85:P91)</f>
        <v>12</v>
      </c>
      <c r="Q15" s="130">
        <f>SUM(DENIK!Q85:Q91)</f>
        <v>0</v>
      </c>
      <c r="R15" s="130">
        <f>SUM(DENIK!R85:R91)</f>
        <v>0</v>
      </c>
      <c r="S15" s="130">
        <f>SUM(DENIK!S85:S91)</f>
        <v>0</v>
      </c>
      <c r="T15" s="130">
        <f>SUM(DENIK!T85:T91)</f>
        <v>0</v>
      </c>
      <c r="U15" s="130">
        <f>SUM(DENIK!U85:U91)</f>
        <v>0</v>
      </c>
      <c r="V15" s="130">
        <f>SUM(DENIK!V85:V91)</f>
        <v>0</v>
      </c>
      <c r="W15" s="130">
        <f>SUM(DENIK!W85:W91)</f>
        <v>80</v>
      </c>
      <c r="X15" s="130">
        <f>SUM(DENIK!X85:X91)</f>
        <v>9</v>
      </c>
      <c r="Y15" s="130">
        <f>SUM(DENIK!Y85:Y91)</f>
        <v>0</v>
      </c>
      <c r="Z15" s="130">
        <f>SUM(DENIK!Z85:Z91)</f>
        <v>20</v>
      </c>
      <c r="AA15" s="130">
        <f>SUM(DENIK!AA85:AA91)</f>
        <v>0</v>
      </c>
      <c r="AB15" s="130">
        <f>SUM(DENIK!AB85:AB91)</f>
        <v>235</v>
      </c>
      <c r="AC15" s="130">
        <f>SUM(DENIK!AC85:AC91)</f>
        <v>59</v>
      </c>
      <c r="AD15" s="130">
        <f>SUM(DENIK!AD85:AD91)</f>
        <v>75</v>
      </c>
      <c r="AE15" s="130">
        <f>SUM(DENIK!AE85:AE91)</f>
        <v>22</v>
      </c>
      <c r="AF15" s="130">
        <f>SUM(DENIK!AF85:AF91)</f>
        <v>0</v>
      </c>
      <c r="AG15" s="130">
        <f>SUM(DENIK!AG85:AG91)</f>
        <v>0</v>
      </c>
      <c r="AH15" s="130">
        <f>SUM(DENIK!AH85:AH91)</f>
        <v>0.4</v>
      </c>
      <c r="AI15" s="133" t="s">
        <v>231</v>
      </c>
      <c r="AJ15" s="130">
        <f t="shared" si="7"/>
        <v>0</v>
      </c>
      <c r="AK15" s="130">
        <f t="shared" si="8"/>
        <v>0</v>
      </c>
      <c r="AL15" s="131">
        <f t="shared" si="3"/>
        <v>0.7833333333333333</v>
      </c>
      <c r="AM15" s="131">
        <f t="shared" si="4"/>
        <v>0</v>
      </c>
      <c r="AN15" s="131">
        <f t="shared" si="5"/>
        <v>1.4166666666666667</v>
      </c>
      <c r="AO15" s="131">
        <f t="shared" si="9"/>
        <v>0</v>
      </c>
      <c r="AP15" s="131">
        <f t="shared" si="10"/>
        <v>1.3333333333333333</v>
      </c>
      <c r="AQ15" s="130">
        <f t="shared" si="11"/>
        <v>0.3333333333333333</v>
      </c>
      <c r="AR15" s="130">
        <f t="shared" si="14"/>
        <v>3.9166666666666665</v>
      </c>
      <c r="AS15" s="130">
        <f t="shared" si="6"/>
        <v>0</v>
      </c>
      <c r="AT15" s="130">
        <f t="shared" si="15"/>
        <v>1.25</v>
      </c>
      <c r="AU15" s="130">
        <f t="shared" si="12"/>
        <v>0</v>
      </c>
      <c r="AV15" s="132">
        <f t="shared" si="13"/>
        <v>0.4</v>
      </c>
    </row>
    <row r="16" spans="2:48" ht="12.75">
      <c r="B16" s="125" t="s">
        <v>236</v>
      </c>
      <c r="C16" s="130"/>
      <c r="D16" s="130">
        <f>SUM(DENIK!D92:D98)</f>
        <v>6</v>
      </c>
      <c r="E16" s="130">
        <f>SUM(DENIK!E92:E98)</f>
        <v>1</v>
      </c>
      <c r="F16" s="130">
        <f>SUM(DENIK!F92:F98)</f>
        <v>6</v>
      </c>
      <c r="G16" s="130">
        <f>SUM(DENIK!G92:G98)</f>
        <v>0</v>
      </c>
      <c r="H16" s="130">
        <f>SUM(DENIK!H92:H98)</f>
        <v>0</v>
      </c>
      <c r="I16" s="130">
        <f>SUM(DENIK!I92:I98)</f>
        <v>467</v>
      </c>
      <c r="J16" s="130">
        <f>SUM(DENIK!J92:J98)</f>
        <v>77</v>
      </c>
      <c r="K16" s="130">
        <f>SUM(DENIK!K92:K98)</f>
        <v>154</v>
      </c>
      <c r="L16" s="130">
        <f>SUM(DENIK!L92:L98)</f>
        <v>25</v>
      </c>
      <c r="M16" s="130">
        <f>SUM(DENIK!M92:M98)</f>
        <v>0</v>
      </c>
      <c r="N16" s="130">
        <f>SUM(DENIK!N92:N98)</f>
        <v>0</v>
      </c>
      <c r="O16" s="130">
        <f>SUM(DENIK!O92:O98)</f>
        <v>9</v>
      </c>
      <c r="P16" s="130">
        <f>SUM(DENIK!P92:P98)</f>
        <v>2</v>
      </c>
      <c r="Q16" s="130">
        <f>SUM(DENIK!Q92:Q98)</f>
        <v>0</v>
      </c>
      <c r="R16" s="130">
        <f>SUM(DENIK!R92:R98)</f>
        <v>0</v>
      </c>
      <c r="S16" s="130">
        <f>SUM(DENIK!S92:S98)</f>
        <v>0</v>
      </c>
      <c r="T16" s="130">
        <f>SUM(DENIK!T92:T98)</f>
        <v>0</v>
      </c>
      <c r="U16" s="130">
        <f>SUM(DENIK!U92:U98)</f>
        <v>0</v>
      </c>
      <c r="V16" s="130">
        <f>SUM(DENIK!V92:V98)</f>
        <v>0</v>
      </c>
      <c r="W16" s="130">
        <f>SUM(DENIK!W92:W98)</f>
        <v>135</v>
      </c>
      <c r="X16" s="130">
        <f>SUM(DENIK!X92:X98)</f>
        <v>18</v>
      </c>
      <c r="Y16" s="130">
        <f>SUM(DENIK!Y92:Y98)</f>
        <v>0</v>
      </c>
      <c r="Z16" s="130">
        <f>SUM(DENIK!Z92:Z98)</f>
        <v>20</v>
      </c>
      <c r="AA16" s="130">
        <f>SUM(DENIK!AA92:AA98)</f>
        <v>0</v>
      </c>
      <c r="AB16" s="130">
        <f>SUM(DENIK!AB92:AB98)</f>
        <v>125</v>
      </c>
      <c r="AC16" s="130">
        <f>SUM(DENIK!AC92:AC98)</f>
        <v>32</v>
      </c>
      <c r="AD16" s="130">
        <f>SUM(DENIK!AD92:AD98)</f>
        <v>0</v>
      </c>
      <c r="AE16" s="130">
        <f>SUM(DENIK!AE92:AE98)</f>
        <v>0</v>
      </c>
      <c r="AF16" s="130">
        <f>SUM(DENIK!AF92:AF98)</f>
        <v>0</v>
      </c>
      <c r="AG16" s="130">
        <f>SUM(DENIK!AG92:AG98)</f>
        <v>0</v>
      </c>
      <c r="AH16" s="130">
        <f>SUM(DENIK!AH92:AH98)</f>
        <v>0.4</v>
      </c>
      <c r="AI16" s="133" t="s">
        <v>236</v>
      </c>
      <c r="AJ16" s="130">
        <f t="shared" si="7"/>
        <v>0</v>
      </c>
      <c r="AK16" s="130">
        <f t="shared" si="8"/>
        <v>0</v>
      </c>
      <c r="AL16" s="131">
        <f t="shared" si="3"/>
        <v>0.15</v>
      </c>
      <c r="AM16" s="131">
        <f t="shared" si="4"/>
        <v>0</v>
      </c>
      <c r="AN16" s="131">
        <f t="shared" si="5"/>
        <v>2.566666666666667</v>
      </c>
      <c r="AO16" s="131">
        <f t="shared" si="9"/>
        <v>0</v>
      </c>
      <c r="AP16" s="131">
        <f t="shared" si="10"/>
        <v>2.25</v>
      </c>
      <c r="AQ16" s="130">
        <f t="shared" si="11"/>
        <v>0.3333333333333333</v>
      </c>
      <c r="AR16" s="130">
        <f>AB16/60</f>
        <v>2.0833333333333335</v>
      </c>
      <c r="AS16" s="130">
        <f t="shared" si="6"/>
        <v>0</v>
      </c>
      <c r="AT16" s="130">
        <f>AD16/60</f>
        <v>0</v>
      </c>
      <c r="AU16" s="130">
        <f t="shared" si="12"/>
        <v>0</v>
      </c>
      <c r="AV16" s="132">
        <f t="shared" si="13"/>
        <v>0.4</v>
      </c>
    </row>
    <row r="17" spans="2:48" ht="12.75">
      <c r="B17" s="125" t="s">
        <v>237</v>
      </c>
      <c r="C17" s="130"/>
      <c r="D17" s="130">
        <f>SUM(DENIK!D99:D105)</f>
        <v>6</v>
      </c>
      <c r="E17" s="130">
        <f>SUM(DENIK!E99:E105)</f>
        <v>0</v>
      </c>
      <c r="F17" s="130">
        <f>SUM(DENIK!F99:F105)</f>
        <v>8</v>
      </c>
      <c r="G17" s="130">
        <f>SUM(DENIK!G99:G105)</f>
        <v>0</v>
      </c>
      <c r="H17" s="130">
        <f>SUM(DENIK!H99:H105)</f>
        <v>0</v>
      </c>
      <c r="I17" s="130">
        <f>SUM(DENIK!I99:I105)</f>
        <v>776</v>
      </c>
      <c r="J17" s="130">
        <f>SUM(DENIK!J99:J105)</f>
        <v>134</v>
      </c>
      <c r="K17" s="130">
        <f>SUM(DENIK!K99:K105)</f>
        <v>142</v>
      </c>
      <c r="L17" s="130">
        <f>SUM(DENIK!L99:L105)</f>
        <v>21</v>
      </c>
      <c r="M17" s="130">
        <f>SUM(DENIK!M99:M105)</f>
        <v>0</v>
      </c>
      <c r="N17" s="130">
        <f>SUM(DENIK!N99:N105)</f>
        <v>0</v>
      </c>
      <c r="O17" s="130">
        <f>SUM(DENIK!O99:O105)</f>
        <v>24</v>
      </c>
      <c r="P17" s="130">
        <f>SUM(DENIK!P99:P105)</f>
        <v>3</v>
      </c>
      <c r="Q17" s="130">
        <f>SUM(DENIK!Q99:Q105)</f>
        <v>0</v>
      </c>
      <c r="R17" s="130">
        <f>SUM(DENIK!R99:R105)</f>
        <v>0</v>
      </c>
      <c r="S17" s="130">
        <f>SUM(DENIK!S99:S105)</f>
        <v>0</v>
      </c>
      <c r="T17" s="130">
        <f>SUM(DENIK!T99:T105)</f>
        <v>0</v>
      </c>
      <c r="U17" s="130">
        <f>SUM(DENIK!U99:U105)</f>
        <v>0</v>
      </c>
      <c r="V17" s="130">
        <f>SUM(DENIK!V99:V105)</f>
        <v>0</v>
      </c>
      <c r="W17" s="130">
        <f>SUM(DENIK!W99:W105)</f>
        <v>75</v>
      </c>
      <c r="X17" s="130">
        <f>SUM(DENIK!X99:X105)</f>
        <v>9</v>
      </c>
      <c r="Y17" s="130">
        <f>SUM(DENIK!Y99:Y105)</f>
        <v>0</v>
      </c>
      <c r="Z17" s="130">
        <f>SUM(DENIK!Z99:Z105)</f>
        <v>0</v>
      </c>
      <c r="AA17" s="130">
        <f>SUM(DENIK!AA99:AA105)</f>
        <v>0</v>
      </c>
      <c r="AB17" s="130">
        <f>SUM(DENIK!AB99:AB105)</f>
        <v>460</v>
      </c>
      <c r="AC17" s="130">
        <f>SUM(DENIK!AC99:AC105)</f>
        <v>101</v>
      </c>
      <c r="AD17" s="130">
        <f>SUM(DENIK!AD99:AD105)</f>
        <v>75</v>
      </c>
      <c r="AE17" s="130">
        <f>SUM(DENIK!AE99:AE105)</f>
        <v>25</v>
      </c>
      <c r="AF17" s="130">
        <f>SUM(DENIK!AF99:AF105)</f>
        <v>0</v>
      </c>
      <c r="AG17" s="130">
        <f>SUM(DENIK!AG99:AG105)</f>
        <v>0</v>
      </c>
      <c r="AH17" s="130">
        <f>SUM(DENIK!AH99:AH105)</f>
        <v>0</v>
      </c>
      <c r="AI17" s="133" t="s">
        <v>237</v>
      </c>
      <c r="AJ17" s="130">
        <f t="shared" si="7"/>
        <v>0</v>
      </c>
      <c r="AK17" s="130">
        <f t="shared" si="8"/>
        <v>0</v>
      </c>
      <c r="AL17" s="131">
        <f t="shared" si="3"/>
        <v>0.4</v>
      </c>
      <c r="AM17" s="131">
        <f t="shared" si="4"/>
        <v>0</v>
      </c>
      <c r="AN17" s="131">
        <f t="shared" si="5"/>
        <v>2.3666666666666667</v>
      </c>
      <c r="AO17" s="131">
        <f t="shared" si="9"/>
        <v>0</v>
      </c>
      <c r="AP17" s="131">
        <f t="shared" si="10"/>
        <v>1.25</v>
      </c>
      <c r="AQ17" s="130">
        <f t="shared" si="11"/>
        <v>0</v>
      </c>
      <c r="AR17" s="130">
        <f>AB17/60</f>
        <v>7.666666666666667</v>
      </c>
      <c r="AS17" s="130">
        <f t="shared" si="6"/>
        <v>0</v>
      </c>
      <c r="AT17" s="130">
        <f>AD17/60</f>
        <v>1.25</v>
      </c>
      <c r="AU17" s="130">
        <f t="shared" si="12"/>
        <v>0</v>
      </c>
      <c r="AV17" s="132">
        <f t="shared" si="13"/>
        <v>0</v>
      </c>
    </row>
    <row r="18" spans="2:48" ht="12.75">
      <c r="B18" s="125" t="s">
        <v>238</v>
      </c>
      <c r="C18" s="130"/>
      <c r="D18" s="130">
        <f>SUM(DENIK!D106:D112)</f>
        <v>7</v>
      </c>
      <c r="E18" s="130">
        <f>SUM(DENIK!E106:E112)</f>
        <v>0</v>
      </c>
      <c r="F18" s="130">
        <f>SUM(DENIK!F106:F112)</f>
        <v>7</v>
      </c>
      <c r="G18" s="130">
        <f>SUM(DENIK!G106:G112)</f>
        <v>0</v>
      </c>
      <c r="H18" s="130">
        <f>SUM(DENIK!H106:H112)</f>
        <v>0</v>
      </c>
      <c r="I18" s="130">
        <f>SUM(DENIK!I106:I112)</f>
        <v>637</v>
      </c>
      <c r="J18" s="130">
        <f>SUM(DENIK!J106:J112)</f>
        <v>93</v>
      </c>
      <c r="K18" s="130">
        <f>SUM(DENIK!K106:K112)</f>
        <v>148</v>
      </c>
      <c r="L18" s="130">
        <f>SUM(DENIK!L106:L112)</f>
        <v>25</v>
      </c>
      <c r="M18" s="130">
        <f>SUM(DENIK!M106:M112)</f>
        <v>0</v>
      </c>
      <c r="N18" s="130">
        <f>SUM(DENIK!N106:N112)</f>
        <v>0</v>
      </c>
      <c r="O18" s="130">
        <f>SUM(DENIK!O106:O112)</f>
        <v>20</v>
      </c>
      <c r="P18" s="130">
        <f>SUM(DENIK!P106:P112)</f>
        <v>5</v>
      </c>
      <c r="Q18" s="130">
        <f>SUM(DENIK!Q106:Q112)</f>
        <v>0</v>
      </c>
      <c r="R18" s="130">
        <f>SUM(DENIK!R106:R112)</f>
        <v>0</v>
      </c>
      <c r="S18" s="130">
        <f>SUM(DENIK!S106:S112)</f>
        <v>0</v>
      </c>
      <c r="T18" s="130">
        <f>SUM(DENIK!T106:T112)</f>
        <v>0</v>
      </c>
      <c r="U18" s="130">
        <f>SUM(DENIK!U106:U112)</f>
        <v>52</v>
      </c>
      <c r="V18" s="130">
        <f>SUM(DENIK!V106:V112)</f>
        <v>8</v>
      </c>
      <c r="W18" s="130">
        <f>SUM(DENIK!W106:W112)</f>
        <v>100</v>
      </c>
      <c r="X18" s="130">
        <f>SUM(DENIK!X106:X112)</f>
        <v>9</v>
      </c>
      <c r="Y18" s="130">
        <f>SUM(DENIK!Y106:Y112)</f>
        <v>0</v>
      </c>
      <c r="Z18" s="130">
        <f>SUM(DENIK!Z106:Z112)</f>
        <v>70</v>
      </c>
      <c r="AA18" s="130">
        <f>SUM(DENIK!AA106:AA112)</f>
        <v>0</v>
      </c>
      <c r="AB18" s="130">
        <f>SUM(DENIK!AB106:AB112)</f>
        <v>175</v>
      </c>
      <c r="AC18" s="130">
        <f>SUM(DENIK!AC106:AC112)</f>
        <v>46</v>
      </c>
      <c r="AD18" s="130">
        <f>SUM(DENIK!AD106:AD112)</f>
        <v>0</v>
      </c>
      <c r="AE18" s="130">
        <f>SUM(DENIK!AE106:AE112)</f>
        <v>0</v>
      </c>
      <c r="AF18" s="130">
        <f>SUM(DENIK!AF106:AF112)</f>
        <v>0</v>
      </c>
      <c r="AG18" s="130">
        <f>SUM(DENIK!AG106:AG112)</f>
        <v>0</v>
      </c>
      <c r="AH18" s="130">
        <f>SUM(DENIK!AH106:AH112)</f>
        <v>1.2000000000000002</v>
      </c>
      <c r="AI18" s="133" t="s">
        <v>238</v>
      </c>
      <c r="AJ18" s="130">
        <f t="shared" si="7"/>
        <v>0</v>
      </c>
      <c r="AK18" s="130">
        <f t="shared" si="8"/>
        <v>0</v>
      </c>
      <c r="AL18" s="131">
        <f t="shared" si="3"/>
        <v>0.3333333333333333</v>
      </c>
      <c r="AM18" s="131">
        <f t="shared" si="4"/>
        <v>0</v>
      </c>
      <c r="AN18" s="131">
        <f t="shared" si="5"/>
        <v>2.466666666666667</v>
      </c>
      <c r="AO18" s="131">
        <f t="shared" si="9"/>
        <v>0.8666666666666667</v>
      </c>
      <c r="AP18" s="131">
        <f t="shared" si="10"/>
        <v>1.6666666666666667</v>
      </c>
      <c r="AQ18" s="130">
        <f t="shared" si="11"/>
        <v>1.1666666666666667</v>
      </c>
      <c r="AR18" s="130">
        <f>AB18/60</f>
        <v>2.9166666666666665</v>
      </c>
      <c r="AS18" s="130">
        <f t="shared" si="6"/>
        <v>0</v>
      </c>
      <c r="AT18" s="130">
        <f>AD18/60</f>
        <v>0</v>
      </c>
      <c r="AU18" s="130">
        <f t="shared" si="12"/>
        <v>0</v>
      </c>
      <c r="AV18" s="132">
        <f t="shared" si="13"/>
        <v>1.2000000000000002</v>
      </c>
    </row>
    <row r="19" spans="2:48" ht="12.75">
      <c r="B19" s="125" t="s">
        <v>239</v>
      </c>
      <c r="C19" s="130"/>
      <c r="D19" s="130">
        <f>SUM(DENIK!D113:D119)</f>
        <v>5</v>
      </c>
      <c r="E19" s="130">
        <f>SUM(DENIK!E113:E119)</f>
        <v>3</v>
      </c>
      <c r="F19" s="130">
        <f>SUM(DENIK!F113:F119)</f>
        <v>7</v>
      </c>
      <c r="G19" s="130">
        <f>SUM(DENIK!G113:G119)</f>
        <v>0</v>
      </c>
      <c r="H19" s="130">
        <f>SUM(DENIK!H113:H119)</f>
        <v>0</v>
      </c>
      <c r="I19" s="130">
        <f>SUM(DENIK!I113:I119)</f>
        <v>338</v>
      </c>
      <c r="J19" s="130">
        <f>SUM(DENIK!J113:J119)</f>
        <v>65</v>
      </c>
      <c r="K19" s="130">
        <f>SUM(DENIK!K113:K119)</f>
        <v>169</v>
      </c>
      <c r="L19" s="130">
        <f>SUM(DENIK!L113:L119)</f>
        <v>29</v>
      </c>
      <c r="M19" s="130">
        <f>SUM(DENIK!M113:M119)</f>
        <v>0</v>
      </c>
      <c r="N19" s="130">
        <f>SUM(DENIK!N113:N119)</f>
        <v>0</v>
      </c>
      <c r="O19" s="130">
        <f>SUM(DENIK!O113:O119)</f>
        <v>9</v>
      </c>
      <c r="P19" s="130">
        <f>SUM(DENIK!P113:P119)</f>
        <v>3</v>
      </c>
      <c r="Q19" s="130">
        <f>SUM(DENIK!Q113:Q119)</f>
        <v>0</v>
      </c>
      <c r="R19" s="130">
        <f>SUM(DENIK!R113:R119)</f>
        <v>0</v>
      </c>
      <c r="S19" s="130">
        <f>SUM(DENIK!S113:S119)</f>
        <v>0</v>
      </c>
      <c r="T19" s="130">
        <f>SUM(DENIK!T113:T119)</f>
        <v>0</v>
      </c>
      <c r="U19" s="130">
        <f>SUM(DENIK!U113:U119)</f>
        <v>0</v>
      </c>
      <c r="V19" s="130">
        <f>SUM(DENIK!V113:V119)</f>
        <v>0</v>
      </c>
      <c r="W19" s="130">
        <f>SUM(DENIK!W113:W119)</f>
        <v>0</v>
      </c>
      <c r="X19" s="130">
        <f>SUM(DENIK!X113:X119)</f>
        <v>0</v>
      </c>
      <c r="Y19" s="130">
        <f>SUM(DENIK!Y113:Y119)</f>
        <v>0</v>
      </c>
      <c r="Z19" s="130">
        <f>SUM(DENIK!Z113:Z119)</f>
        <v>0</v>
      </c>
      <c r="AA19" s="130">
        <f>SUM(DENIK!AA113:AA119)</f>
        <v>0</v>
      </c>
      <c r="AB19" s="130">
        <f>SUM(DENIK!AB113:AB119)</f>
        <v>160</v>
      </c>
      <c r="AC19" s="130">
        <f>SUM(DENIK!AC113:AC119)</f>
        <v>33</v>
      </c>
      <c r="AD19" s="130">
        <f>SUM(DENIK!AD113:AD119)</f>
        <v>0</v>
      </c>
      <c r="AE19" s="130">
        <f>SUM(DENIK!AE113:AE119)</f>
        <v>0</v>
      </c>
      <c r="AF19" s="130">
        <f>SUM(DENIK!AF113:AF119)</f>
        <v>0</v>
      </c>
      <c r="AG19" s="130">
        <f>SUM(DENIK!AG113:AG119)</f>
        <v>0</v>
      </c>
      <c r="AH19" s="130">
        <f>SUM(DENIK!AH113:AH119)</f>
        <v>0</v>
      </c>
      <c r="AI19" s="133" t="s">
        <v>239</v>
      </c>
      <c r="AJ19" s="130">
        <f t="shared" si="7"/>
        <v>0</v>
      </c>
      <c r="AK19" s="130">
        <f t="shared" si="8"/>
        <v>0</v>
      </c>
      <c r="AL19" s="131">
        <f t="shared" si="3"/>
        <v>0.15</v>
      </c>
      <c r="AM19" s="131">
        <f t="shared" si="4"/>
        <v>0</v>
      </c>
      <c r="AN19" s="131">
        <f t="shared" si="5"/>
        <v>2.816666666666667</v>
      </c>
      <c r="AO19" s="131">
        <f t="shared" si="9"/>
        <v>0</v>
      </c>
      <c r="AP19" s="131">
        <f t="shared" si="10"/>
        <v>0</v>
      </c>
      <c r="AQ19" s="130">
        <f t="shared" si="11"/>
        <v>0</v>
      </c>
      <c r="AR19" s="130">
        <f>AB19/60</f>
        <v>2.6666666666666665</v>
      </c>
      <c r="AS19" s="130">
        <f t="shared" si="6"/>
        <v>0</v>
      </c>
      <c r="AT19" s="130">
        <f>AD19/60</f>
        <v>0</v>
      </c>
      <c r="AU19" s="130">
        <f t="shared" si="12"/>
        <v>0</v>
      </c>
      <c r="AV19" s="132">
        <f t="shared" si="13"/>
        <v>0</v>
      </c>
    </row>
    <row r="20" spans="2:48" ht="12.75">
      <c r="B20" s="125" t="s">
        <v>240</v>
      </c>
      <c r="C20" s="130"/>
      <c r="D20" s="130">
        <f>SUM(DENIK!D120:D126)</f>
        <v>7</v>
      </c>
      <c r="E20" s="130">
        <f>SUM(DENIK!E120:E126)</f>
        <v>0</v>
      </c>
      <c r="F20" s="130">
        <f>SUM(DENIK!F120:F126)</f>
        <v>9</v>
      </c>
      <c r="G20" s="130">
        <f>SUM(DENIK!G120:G126)</f>
        <v>0</v>
      </c>
      <c r="H20" s="130">
        <f>SUM(DENIK!H120:H126)</f>
        <v>0</v>
      </c>
      <c r="I20" s="130">
        <f>SUM(DENIK!I120:I126)</f>
        <v>706</v>
      </c>
      <c r="J20" s="130">
        <f>SUM(DENIK!J120:J126)</f>
        <v>139</v>
      </c>
      <c r="K20" s="130">
        <f>SUM(DENIK!K120:K126)</f>
        <v>176</v>
      </c>
      <c r="L20" s="130">
        <f>SUM(DENIK!L120:L126)</f>
        <v>29</v>
      </c>
      <c r="M20" s="130">
        <f>SUM(DENIK!M120:M126)</f>
        <v>30</v>
      </c>
      <c r="N20" s="130">
        <f>SUM(DENIK!N120:N126)</f>
        <v>7</v>
      </c>
      <c r="O20" s="130">
        <f>SUM(DENIK!O120:O126)</f>
        <v>0</v>
      </c>
      <c r="P20" s="130">
        <f>SUM(DENIK!P120:P126)</f>
        <v>0</v>
      </c>
      <c r="Q20" s="130">
        <f>SUM(DENIK!Q120:Q126)</f>
        <v>0</v>
      </c>
      <c r="R20" s="130">
        <f>SUM(DENIK!R120:R126)</f>
        <v>0</v>
      </c>
      <c r="S20" s="130">
        <f>SUM(DENIK!S120:S126)</f>
        <v>0</v>
      </c>
      <c r="T20" s="130">
        <f>SUM(DENIK!T120:T126)</f>
        <v>0</v>
      </c>
      <c r="U20" s="130">
        <f>SUM(DENIK!U120:U126)</f>
        <v>20</v>
      </c>
      <c r="V20" s="130">
        <f>SUM(DENIK!V120:V126)</f>
        <v>4</v>
      </c>
      <c r="W20" s="130">
        <f>SUM(DENIK!W120:W126)</f>
        <v>0</v>
      </c>
      <c r="X20" s="130">
        <f>SUM(DENIK!X120:X126)</f>
        <v>0</v>
      </c>
      <c r="Y20" s="130">
        <f>SUM(DENIK!Y120:Y126)</f>
        <v>0</v>
      </c>
      <c r="Z20" s="130">
        <f>SUM(DENIK!Z120:Z126)</f>
        <v>25</v>
      </c>
      <c r="AA20" s="130">
        <f>SUM(DENIK!AA120:AA126)</f>
        <v>0</v>
      </c>
      <c r="AB20" s="130">
        <f>SUM(DENIK!AB120:AB126)</f>
        <v>425</v>
      </c>
      <c r="AC20" s="130">
        <f>SUM(DENIK!AC120:AC126)</f>
        <v>99</v>
      </c>
      <c r="AD20" s="130">
        <f>SUM(DENIK!AD120:AD126)</f>
        <v>0</v>
      </c>
      <c r="AE20" s="130">
        <f>SUM(DENIK!AE120:AE126)</f>
        <v>0</v>
      </c>
      <c r="AF20" s="130">
        <f>SUM(DENIK!AF120:AF126)</f>
        <v>0</v>
      </c>
      <c r="AG20" s="130">
        <f>SUM(DENIK!AG120:AG126)</f>
        <v>0</v>
      </c>
      <c r="AH20" s="130">
        <f>SUM(DENIK!AH120:AH126)</f>
        <v>0.5</v>
      </c>
      <c r="AI20" s="133" t="s">
        <v>240</v>
      </c>
      <c r="AJ20" s="130">
        <f t="shared" si="7"/>
        <v>0</v>
      </c>
      <c r="AK20" s="130">
        <f t="shared" si="8"/>
        <v>0</v>
      </c>
      <c r="AL20" s="131">
        <f t="shared" si="3"/>
        <v>0</v>
      </c>
      <c r="AM20" s="131">
        <f t="shared" si="4"/>
        <v>0.5</v>
      </c>
      <c r="AN20" s="131">
        <f t="shared" si="5"/>
        <v>2.933333333333333</v>
      </c>
      <c r="AO20" s="131">
        <f t="shared" si="9"/>
        <v>0.3333333333333333</v>
      </c>
      <c r="AP20" s="131">
        <f t="shared" si="10"/>
        <v>0</v>
      </c>
      <c r="AQ20" s="130">
        <f t="shared" si="11"/>
        <v>0.4166666666666667</v>
      </c>
      <c r="AR20" s="130">
        <f aca="true" t="shared" si="16" ref="AR20:AR27">AB20/60</f>
        <v>7.083333333333333</v>
      </c>
      <c r="AS20" s="130">
        <f t="shared" si="6"/>
        <v>0</v>
      </c>
      <c r="AT20" s="130">
        <f aca="true" t="shared" si="17" ref="AT20:AT27">AD20/60</f>
        <v>0</v>
      </c>
      <c r="AU20" s="130">
        <f t="shared" si="12"/>
        <v>0</v>
      </c>
      <c r="AV20" s="132">
        <f t="shared" si="13"/>
        <v>0.5</v>
      </c>
    </row>
    <row r="21" spans="2:48" ht="12.75">
      <c r="B21" s="125" t="s">
        <v>241</v>
      </c>
      <c r="C21" s="130"/>
      <c r="D21" s="130">
        <f>SUM(DENIK!D127:D133)</f>
        <v>6</v>
      </c>
      <c r="E21" s="130">
        <f>SUM(DENIK!E127:E133)</f>
        <v>1</v>
      </c>
      <c r="F21" s="130">
        <f>SUM(DENIK!F127:F133)</f>
        <v>6</v>
      </c>
      <c r="G21" s="130">
        <f>SUM(DENIK!G127:G133)</f>
        <v>0</v>
      </c>
      <c r="H21" s="130">
        <f>SUM(DENIK!H127:H133)</f>
        <v>0</v>
      </c>
      <c r="I21" s="130">
        <f>SUM(DENIK!I127:I133)</f>
        <v>696</v>
      </c>
      <c r="J21" s="130">
        <f>SUM(DENIK!J127:J133)</f>
        <v>158</v>
      </c>
      <c r="K21" s="130">
        <f>SUM(DENIK!K127:K133)</f>
        <v>12</v>
      </c>
      <c r="L21" s="130">
        <f>SUM(DENIK!L127:L133)</f>
        <v>2</v>
      </c>
      <c r="M21" s="130">
        <f>SUM(DENIK!M127:M133)</f>
        <v>0</v>
      </c>
      <c r="N21" s="130">
        <f>SUM(DENIK!N127:N133)</f>
        <v>0</v>
      </c>
      <c r="O21" s="130">
        <f>SUM(DENIK!O127:O133)</f>
        <v>0</v>
      </c>
      <c r="P21" s="130">
        <f>SUM(DENIK!P127:P133)</f>
        <v>0</v>
      </c>
      <c r="Q21" s="130">
        <f>SUM(DENIK!Q127:Q133)</f>
        <v>0</v>
      </c>
      <c r="R21" s="130">
        <f>SUM(DENIK!R127:R133)</f>
        <v>0</v>
      </c>
      <c r="S21" s="130">
        <f>SUM(DENIK!S127:S133)</f>
        <v>0</v>
      </c>
      <c r="T21" s="130">
        <f>SUM(DENIK!T127:T133)</f>
        <v>0</v>
      </c>
      <c r="U21" s="130">
        <f>SUM(DENIK!U127:U133)</f>
        <v>0</v>
      </c>
      <c r="V21" s="130">
        <f>SUM(DENIK!V127:V133)</f>
        <v>0</v>
      </c>
      <c r="W21" s="130">
        <f>SUM(DENIK!W127:W133)</f>
        <v>0</v>
      </c>
      <c r="X21" s="130">
        <f>SUM(DENIK!X127:X133)</f>
        <v>0</v>
      </c>
      <c r="Y21" s="130">
        <f>SUM(DENIK!Y127:Y133)</f>
        <v>0</v>
      </c>
      <c r="Z21" s="130">
        <f>SUM(DENIK!Z127:Z133)</f>
        <v>0</v>
      </c>
      <c r="AA21" s="130">
        <f>SUM(DENIK!AA127:AA133)</f>
        <v>0</v>
      </c>
      <c r="AB21" s="130">
        <f>SUM(DENIK!AB127:AB133)</f>
        <v>614</v>
      </c>
      <c r="AC21" s="130">
        <f>SUM(DENIK!AC127:AC133)</f>
        <v>156</v>
      </c>
      <c r="AD21" s="130">
        <f>SUM(DENIK!AD127:AD133)</f>
        <v>70</v>
      </c>
      <c r="AE21" s="130">
        <f>SUM(DENIK!AE127:AE133)</f>
        <v>22</v>
      </c>
      <c r="AF21" s="130">
        <f>SUM(DENIK!AF127:AF133)</f>
        <v>0</v>
      </c>
      <c r="AG21" s="130">
        <f>SUM(DENIK!AG127:AG133)</f>
        <v>0</v>
      </c>
      <c r="AH21" s="130">
        <f>SUM(DENIK!AH127:AH133)</f>
        <v>0</v>
      </c>
      <c r="AI21" s="133" t="s">
        <v>241</v>
      </c>
      <c r="AJ21" s="130">
        <f t="shared" si="7"/>
        <v>0</v>
      </c>
      <c r="AK21" s="130">
        <f t="shared" si="8"/>
        <v>0</v>
      </c>
      <c r="AL21" s="131">
        <f t="shared" si="3"/>
        <v>0</v>
      </c>
      <c r="AM21" s="131">
        <f t="shared" si="4"/>
        <v>0</v>
      </c>
      <c r="AN21" s="131">
        <f t="shared" si="5"/>
        <v>0.2</v>
      </c>
      <c r="AO21" s="131">
        <f t="shared" si="9"/>
        <v>0</v>
      </c>
      <c r="AP21" s="131">
        <f t="shared" si="10"/>
        <v>0</v>
      </c>
      <c r="AQ21" s="130">
        <f t="shared" si="11"/>
        <v>0</v>
      </c>
      <c r="AR21" s="130">
        <f t="shared" si="16"/>
        <v>10.233333333333333</v>
      </c>
      <c r="AS21" s="130">
        <f t="shared" si="6"/>
        <v>0</v>
      </c>
      <c r="AT21" s="130">
        <f t="shared" si="17"/>
        <v>1.1666666666666667</v>
      </c>
      <c r="AU21" s="130">
        <f t="shared" si="12"/>
        <v>0</v>
      </c>
      <c r="AV21" s="132">
        <f t="shared" si="13"/>
        <v>0</v>
      </c>
    </row>
    <row r="22" spans="2:48" ht="12.75">
      <c r="B22" s="125" t="s">
        <v>242</v>
      </c>
      <c r="C22" s="130"/>
      <c r="D22" s="130">
        <f>SUM(DENIK!D134:D140)</f>
        <v>4</v>
      </c>
      <c r="E22" s="130">
        <f>SUM(DENIK!E134:E140)</f>
        <v>0</v>
      </c>
      <c r="F22" s="130">
        <f>SUM(DENIK!F134:F140)</f>
        <v>5</v>
      </c>
      <c r="G22" s="130">
        <f>SUM(DENIK!G134:G140)</f>
        <v>0</v>
      </c>
      <c r="H22" s="130">
        <f>SUM(DENIK!H134:H140)</f>
        <v>0</v>
      </c>
      <c r="I22" s="130">
        <f>SUM(DENIK!I134:I140)</f>
        <v>457</v>
      </c>
      <c r="J22" s="130">
        <f>SUM(DENIK!J134:J140)</f>
        <v>84</v>
      </c>
      <c r="K22" s="130">
        <f>SUM(DENIK!K134:K140)</f>
        <v>255</v>
      </c>
      <c r="L22" s="130">
        <f>SUM(DENIK!L134:L140)</f>
        <v>39</v>
      </c>
      <c r="M22" s="130">
        <f>SUM(DENIK!M134:M140)</f>
        <v>0</v>
      </c>
      <c r="N22" s="130">
        <f>SUM(DENIK!N134:N140)</f>
        <v>0</v>
      </c>
      <c r="O22" s="130">
        <f>SUM(DENIK!O134:O140)</f>
        <v>17</v>
      </c>
      <c r="P22" s="130">
        <f>SUM(DENIK!P134:P140)</f>
        <v>3</v>
      </c>
      <c r="Q22" s="130">
        <f>SUM(DENIK!Q134:Q140)</f>
        <v>0</v>
      </c>
      <c r="R22" s="130">
        <f>SUM(DENIK!R134:R140)</f>
        <v>0</v>
      </c>
      <c r="S22" s="130">
        <f>SUM(DENIK!S134:S140)</f>
        <v>0</v>
      </c>
      <c r="T22" s="130">
        <f>SUM(DENIK!T134:T140)</f>
        <v>0</v>
      </c>
      <c r="U22" s="130">
        <f>SUM(DENIK!U134:U140)</f>
        <v>0</v>
      </c>
      <c r="V22" s="130">
        <f>SUM(DENIK!V134:V140)</f>
        <v>0</v>
      </c>
      <c r="W22" s="130">
        <f>SUM(DENIK!W134:W140)</f>
        <v>0</v>
      </c>
      <c r="X22" s="130">
        <f>SUM(DENIK!X134:X140)</f>
        <v>0</v>
      </c>
      <c r="Y22" s="130">
        <f>SUM(DENIK!Y134:Y140)</f>
        <v>0</v>
      </c>
      <c r="Z22" s="130">
        <f>SUM(DENIK!Z134:Z140)</f>
        <v>0</v>
      </c>
      <c r="AA22" s="130">
        <f>SUM(DENIK!AA134:AA140)</f>
        <v>0</v>
      </c>
      <c r="AB22" s="130">
        <f>SUM(DENIK!AB134:AB140)</f>
        <v>185</v>
      </c>
      <c r="AC22" s="130">
        <f>SUM(DENIK!AC134:AC140)</f>
        <v>42</v>
      </c>
      <c r="AD22" s="130">
        <f>SUM(DENIK!AD134:AD140)</f>
        <v>0</v>
      </c>
      <c r="AE22" s="130">
        <f>SUM(DENIK!AE134:AE140)</f>
        <v>0</v>
      </c>
      <c r="AF22" s="130">
        <f>SUM(DENIK!AF134:AF140)</f>
        <v>0</v>
      </c>
      <c r="AG22" s="130">
        <f>SUM(DENIK!AG134:AG140)</f>
        <v>0</v>
      </c>
      <c r="AH22" s="130">
        <f>SUM(DENIK!AH134:AH140)</f>
        <v>0</v>
      </c>
      <c r="AI22" s="133" t="s">
        <v>242</v>
      </c>
      <c r="AJ22" s="130">
        <f t="shared" si="7"/>
        <v>0</v>
      </c>
      <c r="AK22" s="130">
        <f t="shared" si="8"/>
        <v>0</v>
      </c>
      <c r="AL22" s="131">
        <f t="shared" si="3"/>
        <v>0.2833333333333333</v>
      </c>
      <c r="AM22" s="131">
        <f t="shared" si="4"/>
        <v>0</v>
      </c>
      <c r="AN22" s="131">
        <f t="shared" si="5"/>
        <v>4.25</v>
      </c>
      <c r="AO22" s="131">
        <f t="shared" si="9"/>
        <v>0</v>
      </c>
      <c r="AP22" s="131">
        <f t="shared" si="10"/>
        <v>0</v>
      </c>
      <c r="AQ22" s="130">
        <f t="shared" si="11"/>
        <v>0</v>
      </c>
      <c r="AR22" s="130">
        <f t="shared" si="16"/>
        <v>3.0833333333333335</v>
      </c>
      <c r="AS22" s="130">
        <f t="shared" si="6"/>
        <v>0</v>
      </c>
      <c r="AT22" s="130">
        <f t="shared" si="17"/>
        <v>0</v>
      </c>
      <c r="AU22" s="130">
        <f t="shared" si="12"/>
        <v>0</v>
      </c>
      <c r="AV22" s="132">
        <f t="shared" si="13"/>
        <v>0</v>
      </c>
    </row>
    <row r="23" spans="2:48" ht="12.75">
      <c r="B23" s="125" t="s">
        <v>243</v>
      </c>
      <c r="C23" s="130"/>
      <c r="D23" s="130">
        <f>SUM(DENIK!D141:D147)</f>
        <v>5</v>
      </c>
      <c r="E23" s="130">
        <f>SUM(DENIK!E141:E147)</f>
        <v>0</v>
      </c>
      <c r="F23" s="130">
        <f>SUM(DENIK!F141:F147)</f>
        <v>6</v>
      </c>
      <c r="G23" s="130">
        <f>SUM(DENIK!G141:G147)</f>
        <v>0</v>
      </c>
      <c r="H23" s="130">
        <f>SUM(DENIK!H141:H147)</f>
        <v>0</v>
      </c>
      <c r="I23" s="130">
        <f>SUM(DENIK!I141:I147)</f>
        <v>460</v>
      </c>
      <c r="J23" s="130">
        <f>SUM(DENIK!J141:J147)</f>
        <v>82</v>
      </c>
      <c r="K23" s="130">
        <f>SUM(DENIK!K141:K147)</f>
        <v>30</v>
      </c>
      <c r="L23" s="130">
        <f>SUM(DENIK!L141:L147)</f>
        <v>5</v>
      </c>
      <c r="M23" s="130">
        <f>SUM(DENIK!M141:M147)</f>
        <v>0</v>
      </c>
      <c r="N23" s="130">
        <f>SUM(DENIK!N141:N147)</f>
        <v>0</v>
      </c>
      <c r="O23" s="130">
        <f>SUM(DENIK!O141:O147)</f>
        <v>0</v>
      </c>
      <c r="P23" s="130">
        <f>SUM(DENIK!P141:P147)</f>
        <v>0</v>
      </c>
      <c r="Q23" s="130">
        <f>SUM(DENIK!Q141:Q147)</f>
        <v>0</v>
      </c>
      <c r="R23" s="130">
        <f>SUM(DENIK!R141:R147)</f>
        <v>0</v>
      </c>
      <c r="S23" s="130">
        <f>SUM(DENIK!S141:S147)</f>
        <v>0</v>
      </c>
      <c r="T23" s="130">
        <f>SUM(DENIK!T141:T147)</f>
        <v>0</v>
      </c>
      <c r="U23" s="130">
        <f>SUM(DENIK!U141:U147)</f>
        <v>0</v>
      </c>
      <c r="V23" s="130">
        <f>SUM(DENIK!V141:V147)</f>
        <v>0</v>
      </c>
      <c r="W23" s="130">
        <f>SUM(DENIK!W141:W147)</f>
        <v>0</v>
      </c>
      <c r="X23" s="130">
        <f>SUM(DENIK!X141:X147)</f>
        <v>0</v>
      </c>
      <c r="Y23" s="130">
        <f>SUM(DENIK!Y141:Y147)</f>
        <v>0</v>
      </c>
      <c r="Z23" s="130">
        <f>SUM(DENIK!Z141:Z147)</f>
        <v>15</v>
      </c>
      <c r="AA23" s="130">
        <f>SUM(DENIK!AA141:AA147)</f>
        <v>0</v>
      </c>
      <c r="AB23" s="130">
        <f>SUM(DENIK!AB141:AB147)</f>
        <v>315</v>
      </c>
      <c r="AC23" s="130">
        <f>SUM(DENIK!AC141:AC147)</f>
        <v>77</v>
      </c>
      <c r="AD23" s="130">
        <f>SUM(DENIK!AD141:AD147)</f>
        <v>70</v>
      </c>
      <c r="AE23" s="130">
        <f>SUM(DENIK!AE141:AE147)</f>
        <v>22</v>
      </c>
      <c r="AF23" s="130">
        <f>SUM(DENIK!AF141:AF147)</f>
        <v>0</v>
      </c>
      <c r="AG23" s="130">
        <f>SUM(DENIK!AG141:AG147)</f>
        <v>0</v>
      </c>
      <c r="AH23" s="130">
        <f>SUM(DENIK!AH141:AH147)</f>
        <v>0.5</v>
      </c>
      <c r="AI23" s="133" t="s">
        <v>243</v>
      </c>
      <c r="AJ23" s="130">
        <f t="shared" si="7"/>
        <v>0</v>
      </c>
      <c r="AK23" s="130">
        <f t="shared" si="8"/>
        <v>0</v>
      </c>
      <c r="AL23" s="131">
        <f t="shared" si="3"/>
        <v>0</v>
      </c>
      <c r="AM23" s="131">
        <f t="shared" si="4"/>
        <v>0</v>
      </c>
      <c r="AN23" s="131">
        <f t="shared" si="5"/>
        <v>0.5</v>
      </c>
      <c r="AO23" s="131">
        <f t="shared" si="9"/>
        <v>0</v>
      </c>
      <c r="AP23" s="131">
        <f t="shared" si="10"/>
        <v>0</v>
      </c>
      <c r="AQ23" s="130">
        <f t="shared" si="11"/>
        <v>0.25</v>
      </c>
      <c r="AR23" s="130">
        <f t="shared" si="16"/>
        <v>5.25</v>
      </c>
      <c r="AS23" s="130">
        <f t="shared" si="6"/>
        <v>0</v>
      </c>
      <c r="AT23" s="130">
        <f t="shared" si="17"/>
        <v>1.1666666666666667</v>
      </c>
      <c r="AU23" s="130">
        <f t="shared" si="12"/>
        <v>0</v>
      </c>
      <c r="AV23" s="132">
        <f t="shared" si="13"/>
        <v>0.5</v>
      </c>
    </row>
    <row r="24" spans="2:48" ht="12.75">
      <c r="B24" s="125" t="s">
        <v>244</v>
      </c>
      <c r="C24" s="130"/>
      <c r="D24" s="130">
        <f>SUM(DENIK!D148:D154)</f>
        <v>6</v>
      </c>
      <c r="E24" s="130">
        <f>SUM(DENIK!E148:E154)</f>
        <v>3</v>
      </c>
      <c r="F24" s="130">
        <f>SUM(DENIK!F148:F154)</f>
        <v>8</v>
      </c>
      <c r="G24" s="130">
        <f>SUM(DENIK!G148:G154)</f>
        <v>0</v>
      </c>
      <c r="H24" s="130">
        <f>SUM(DENIK!H148:H154)</f>
        <v>0</v>
      </c>
      <c r="I24" s="130">
        <f>SUM(DENIK!I148:I154)</f>
        <v>591</v>
      </c>
      <c r="J24" s="130">
        <f>SUM(DENIK!J148:J154)</f>
        <v>80</v>
      </c>
      <c r="K24" s="130">
        <f>SUM(DENIK!K148:K154)</f>
        <v>97</v>
      </c>
      <c r="L24" s="130">
        <f>SUM(DENIK!L148:L154)</f>
        <v>15</v>
      </c>
      <c r="M24" s="130">
        <f>SUM(DENIK!M148:M154)</f>
        <v>0</v>
      </c>
      <c r="N24" s="130">
        <f>SUM(DENIK!N148:N154)</f>
        <v>0</v>
      </c>
      <c r="O24" s="130">
        <f>SUM(DENIK!O148:O154)</f>
        <v>0</v>
      </c>
      <c r="P24" s="130">
        <f>SUM(DENIK!P148:P154)</f>
        <v>0</v>
      </c>
      <c r="Q24" s="130">
        <f>SUM(DENIK!Q148:Q154)</f>
        <v>0</v>
      </c>
      <c r="R24" s="130">
        <f>SUM(DENIK!R148:R154)</f>
        <v>0</v>
      </c>
      <c r="S24" s="130">
        <f>SUM(DENIK!S148:S154)</f>
        <v>164</v>
      </c>
      <c r="T24" s="130">
        <f>SUM(DENIK!T148:T154)</f>
        <v>27</v>
      </c>
      <c r="U24" s="130">
        <f>SUM(DENIK!U148:U154)</f>
        <v>50</v>
      </c>
      <c r="V24" s="130">
        <f>SUM(DENIK!V148:V154)</f>
        <v>7</v>
      </c>
      <c r="W24" s="130">
        <f>SUM(DENIK!W148:W154)</f>
        <v>280</v>
      </c>
      <c r="X24" s="130">
        <f>SUM(DENIK!X148:X154)</f>
        <v>31</v>
      </c>
      <c r="Y24" s="130">
        <f>SUM(DENIK!Y148:Y154)</f>
        <v>0</v>
      </c>
      <c r="Z24" s="130">
        <f>SUM(DENIK!Z148:Z154)</f>
        <v>0</v>
      </c>
      <c r="AA24" s="130">
        <f>SUM(DENIK!AA148:AA154)</f>
        <v>0</v>
      </c>
      <c r="AB24" s="130">
        <f>SUM(DENIK!AB148:AB154)</f>
        <v>0</v>
      </c>
      <c r="AC24" s="130">
        <f>SUM(DENIK!AC148:AC154)</f>
        <v>0</v>
      </c>
      <c r="AD24" s="130">
        <f>SUM(DENIK!AD148:AD154)</f>
        <v>0</v>
      </c>
      <c r="AE24" s="130">
        <f>SUM(DENIK!AE148:AE154)</f>
        <v>0</v>
      </c>
      <c r="AF24" s="130">
        <f>SUM(DENIK!AF148:AF154)</f>
        <v>0</v>
      </c>
      <c r="AG24" s="130">
        <f>SUM(DENIK!AG148:AG154)</f>
        <v>0</v>
      </c>
      <c r="AH24" s="130">
        <f>SUM(DENIK!AH148:AH154)</f>
        <v>0</v>
      </c>
      <c r="AI24" s="133" t="s">
        <v>244</v>
      </c>
      <c r="AJ24" s="130">
        <f t="shared" si="7"/>
        <v>0</v>
      </c>
      <c r="AK24" s="130">
        <f t="shared" si="8"/>
        <v>2.7333333333333334</v>
      </c>
      <c r="AL24" s="131">
        <f t="shared" si="3"/>
        <v>0</v>
      </c>
      <c r="AM24" s="131">
        <f t="shared" si="4"/>
        <v>0</v>
      </c>
      <c r="AN24" s="131">
        <f t="shared" si="5"/>
        <v>1.6166666666666667</v>
      </c>
      <c r="AO24" s="131">
        <f t="shared" si="9"/>
        <v>0.8333333333333334</v>
      </c>
      <c r="AP24" s="131">
        <f t="shared" si="10"/>
        <v>4.666666666666667</v>
      </c>
      <c r="AQ24" s="130">
        <f t="shared" si="11"/>
        <v>0</v>
      </c>
      <c r="AR24" s="130">
        <f t="shared" si="16"/>
        <v>0</v>
      </c>
      <c r="AS24" s="130">
        <f t="shared" si="6"/>
        <v>0</v>
      </c>
      <c r="AT24" s="130">
        <f t="shared" si="17"/>
        <v>0</v>
      </c>
      <c r="AU24" s="130">
        <f t="shared" si="12"/>
        <v>0</v>
      </c>
      <c r="AV24" s="132">
        <f t="shared" si="13"/>
        <v>0</v>
      </c>
    </row>
    <row r="25" spans="2:48" ht="12.75">
      <c r="B25" s="125" t="s">
        <v>245</v>
      </c>
      <c r="C25" s="130"/>
      <c r="D25" s="130">
        <f>SUM(DENIK!D155:D161)</f>
        <v>5</v>
      </c>
      <c r="E25" s="130">
        <f>SUM(DENIK!E155:E161)</f>
        <v>1</v>
      </c>
      <c r="F25" s="130">
        <f>SUM(DENIK!F155:F161)</f>
        <v>7</v>
      </c>
      <c r="G25" s="130">
        <f>SUM(DENIK!G155:G161)</f>
        <v>0</v>
      </c>
      <c r="H25" s="130">
        <f>SUM(DENIK!H155:H161)</f>
        <v>0</v>
      </c>
      <c r="I25" s="130">
        <f>SUM(DENIK!I155:I161)</f>
        <v>419</v>
      </c>
      <c r="J25" s="130">
        <f>SUM(DENIK!J155:J161)</f>
        <v>60</v>
      </c>
      <c r="K25" s="130">
        <f>SUM(DENIK!K155:K161)</f>
        <v>113</v>
      </c>
      <c r="L25" s="130">
        <f>SUM(DENIK!L155:L161)</f>
        <v>19</v>
      </c>
      <c r="M25" s="130">
        <f>SUM(DENIK!M155:M161)</f>
        <v>0</v>
      </c>
      <c r="N25" s="130">
        <f>SUM(DENIK!N155:N161)</f>
        <v>0</v>
      </c>
      <c r="O25" s="130">
        <f>SUM(DENIK!O155:O161)</f>
        <v>0</v>
      </c>
      <c r="P25" s="130">
        <f>SUM(DENIK!P155:P161)</f>
        <v>0</v>
      </c>
      <c r="Q25" s="130">
        <f>SUM(DENIK!Q155:Q161)</f>
        <v>10</v>
      </c>
      <c r="R25" s="130">
        <f>SUM(DENIK!R155:R161)</f>
        <v>2</v>
      </c>
      <c r="S25" s="130">
        <f>SUM(DENIK!S155:S161)</f>
        <v>0</v>
      </c>
      <c r="T25" s="130">
        <f>SUM(DENIK!T155:T161)</f>
        <v>0</v>
      </c>
      <c r="U25" s="130">
        <f>SUM(DENIK!U155:U161)</f>
        <v>70</v>
      </c>
      <c r="V25" s="130">
        <f>SUM(DENIK!V155:V161)</f>
        <v>11</v>
      </c>
      <c r="W25" s="130">
        <f>SUM(DENIK!W155:W161)</f>
        <v>226</v>
      </c>
      <c r="X25" s="130">
        <f>SUM(DENIK!X155:X161)</f>
        <v>28</v>
      </c>
      <c r="Y25" s="130">
        <f>SUM(DENIK!Y155:Y161)</f>
        <v>0</v>
      </c>
      <c r="Z25" s="130">
        <f>SUM(DENIK!Z155:Z161)</f>
        <v>0</v>
      </c>
      <c r="AA25" s="130">
        <f>SUM(DENIK!AA155:AA161)</f>
        <v>0</v>
      </c>
      <c r="AB25" s="130">
        <f>SUM(DENIK!AB155:AB161)</f>
        <v>0</v>
      </c>
      <c r="AC25" s="130">
        <f>SUM(DENIK!AC155:AC161)</f>
        <v>0</v>
      </c>
      <c r="AD25" s="130">
        <f>SUM(DENIK!AD155:AD161)</f>
        <v>0</v>
      </c>
      <c r="AE25" s="130">
        <f>SUM(DENIK!AE155:AE161)</f>
        <v>0</v>
      </c>
      <c r="AF25" s="130">
        <f>SUM(DENIK!AF155:AF161)</f>
        <v>0</v>
      </c>
      <c r="AG25" s="130">
        <f>SUM(DENIK!AG155:AG161)</f>
        <v>0</v>
      </c>
      <c r="AH25" s="130">
        <f>SUM(DENIK!AH155:AH161)</f>
        <v>0</v>
      </c>
      <c r="AI25" s="133" t="s">
        <v>245</v>
      </c>
      <c r="AJ25" s="130">
        <f t="shared" si="7"/>
        <v>0.16666666666666666</v>
      </c>
      <c r="AK25" s="130">
        <f t="shared" si="8"/>
        <v>0</v>
      </c>
      <c r="AL25" s="131">
        <f t="shared" si="3"/>
        <v>0</v>
      </c>
      <c r="AM25" s="131">
        <f t="shared" si="4"/>
        <v>0</v>
      </c>
      <c r="AN25" s="131">
        <f t="shared" si="5"/>
        <v>1.8833333333333333</v>
      </c>
      <c r="AO25" s="131">
        <f t="shared" si="9"/>
        <v>1.1666666666666667</v>
      </c>
      <c r="AP25" s="131">
        <f t="shared" si="10"/>
        <v>3.7666666666666666</v>
      </c>
      <c r="AQ25" s="130">
        <f t="shared" si="11"/>
        <v>0</v>
      </c>
      <c r="AR25" s="130">
        <f t="shared" si="16"/>
        <v>0</v>
      </c>
      <c r="AS25" s="130">
        <f t="shared" si="6"/>
        <v>0</v>
      </c>
      <c r="AT25" s="130">
        <f t="shared" si="17"/>
        <v>0</v>
      </c>
      <c r="AU25" s="130">
        <f t="shared" si="12"/>
        <v>0</v>
      </c>
      <c r="AV25" s="132">
        <f t="shared" si="13"/>
        <v>0</v>
      </c>
    </row>
    <row r="26" spans="2:48" ht="12.75">
      <c r="B26" s="125" t="s">
        <v>246</v>
      </c>
      <c r="C26" s="130"/>
      <c r="D26" s="130">
        <f>SUM(DENIK!D162:D168)</f>
        <v>6</v>
      </c>
      <c r="E26" s="130">
        <f>SUM(DENIK!E162:E168)</f>
        <v>1</v>
      </c>
      <c r="F26" s="130">
        <f>SUM(DENIK!F162:F168)</f>
        <v>6</v>
      </c>
      <c r="G26" s="130">
        <f>SUM(DENIK!G162:G168)</f>
        <v>0</v>
      </c>
      <c r="H26" s="130">
        <f>SUM(DENIK!H162:H168)</f>
        <v>0</v>
      </c>
      <c r="I26" s="130">
        <f>SUM(DENIK!I162:I168)</f>
        <v>294</v>
      </c>
      <c r="J26" s="130">
        <f>SUM(DENIK!J162:J168)</f>
        <v>40</v>
      </c>
      <c r="K26" s="130">
        <f>SUM(DENIK!K162:K168)</f>
        <v>155</v>
      </c>
      <c r="L26" s="130">
        <f>SUM(DENIK!L162:L168)</f>
        <v>26</v>
      </c>
      <c r="M26" s="130">
        <f>SUM(DENIK!M162:M168)</f>
        <v>0</v>
      </c>
      <c r="N26" s="130">
        <f>SUM(DENIK!N162:N168)</f>
        <v>0</v>
      </c>
      <c r="O26" s="130">
        <f>SUM(DENIK!O162:O168)</f>
        <v>22</v>
      </c>
      <c r="P26" s="130">
        <f>SUM(DENIK!P162:P168)</f>
        <v>6</v>
      </c>
      <c r="Q26" s="130">
        <f>SUM(DENIK!Q162:Q168)</f>
        <v>0</v>
      </c>
      <c r="R26" s="130">
        <f>SUM(DENIK!R162:R168)</f>
        <v>0</v>
      </c>
      <c r="S26" s="130">
        <f>SUM(DENIK!S162:S168)</f>
        <v>47</v>
      </c>
      <c r="T26" s="130">
        <f>SUM(DENIK!T162:T168)</f>
        <v>8</v>
      </c>
      <c r="U26" s="130">
        <f>SUM(DENIK!U162:U168)</f>
        <v>0</v>
      </c>
      <c r="V26" s="130">
        <f>SUM(DENIK!V162:V168)</f>
        <v>0</v>
      </c>
      <c r="W26" s="130">
        <f>SUM(DENIK!W162:W168)</f>
        <v>0</v>
      </c>
      <c r="X26" s="130">
        <f>SUM(DENIK!X162:X168)</f>
        <v>0</v>
      </c>
      <c r="Y26" s="130">
        <f>SUM(DENIK!Y162:Y168)</f>
        <v>0</v>
      </c>
      <c r="Z26" s="130">
        <f>SUM(DENIK!Z162:Z168)</f>
        <v>0</v>
      </c>
      <c r="AA26" s="130">
        <f>SUM(DENIK!AA162:AA168)</f>
        <v>0</v>
      </c>
      <c r="AB26" s="130">
        <f>SUM(DENIK!AB162:AB168)</f>
        <v>0</v>
      </c>
      <c r="AC26" s="130">
        <f>SUM(DENIK!AC162:AC168)</f>
        <v>0</v>
      </c>
      <c r="AD26" s="130">
        <f>SUM(DENIK!AD162:AD168)</f>
        <v>70</v>
      </c>
      <c r="AE26" s="130">
        <f>SUM(DENIK!AE162:AE168)</f>
        <v>28</v>
      </c>
      <c r="AF26" s="130">
        <f>SUM(DENIK!AF162:AF168)</f>
        <v>0</v>
      </c>
      <c r="AG26" s="130">
        <f>SUM(DENIK!AG162:AG168)</f>
        <v>0</v>
      </c>
      <c r="AH26" s="130">
        <f>SUM(DENIK!AH162:AH168)</f>
        <v>0</v>
      </c>
      <c r="AI26" s="133" t="s">
        <v>246</v>
      </c>
      <c r="AJ26" s="130">
        <f t="shared" si="7"/>
        <v>0</v>
      </c>
      <c r="AK26" s="130">
        <f t="shared" si="8"/>
        <v>0.7833333333333333</v>
      </c>
      <c r="AL26" s="131">
        <f t="shared" si="3"/>
        <v>0.36666666666666664</v>
      </c>
      <c r="AM26" s="131">
        <f t="shared" si="4"/>
        <v>0</v>
      </c>
      <c r="AN26" s="131">
        <f t="shared" si="5"/>
        <v>2.5833333333333335</v>
      </c>
      <c r="AO26" s="131">
        <f t="shared" si="9"/>
        <v>0</v>
      </c>
      <c r="AP26" s="131">
        <f t="shared" si="10"/>
        <v>0</v>
      </c>
      <c r="AQ26" s="130">
        <f t="shared" si="11"/>
        <v>0</v>
      </c>
      <c r="AR26" s="130">
        <f t="shared" si="16"/>
        <v>0</v>
      </c>
      <c r="AS26" s="130">
        <f t="shared" si="6"/>
        <v>0</v>
      </c>
      <c r="AT26" s="130">
        <f t="shared" si="17"/>
        <v>1.1666666666666667</v>
      </c>
      <c r="AU26" s="130">
        <f t="shared" si="12"/>
        <v>0</v>
      </c>
      <c r="AV26" s="132">
        <f t="shared" si="13"/>
        <v>0</v>
      </c>
    </row>
    <row r="27" spans="2:48" ht="12.75">
      <c r="B27" s="125" t="s">
        <v>247</v>
      </c>
      <c r="C27" s="130"/>
      <c r="D27" s="130">
        <f>SUM(DENIK!D169:D175)</f>
        <v>6</v>
      </c>
      <c r="E27" s="130">
        <f>SUM(DENIK!E169:E175)</f>
        <v>3</v>
      </c>
      <c r="F27" s="130">
        <f>SUM(DENIK!F169:F175)</f>
        <v>6</v>
      </c>
      <c r="G27" s="130">
        <f>SUM(DENIK!G169:G175)</f>
        <v>0</v>
      </c>
      <c r="H27" s="130">
        <f>SUM(DENIK!H169:H175)</f>
        <v>0</v>
      </c>
      <c r="I27" s="130">
        <f>SUM(DENIK!I169:I175)</f>
        <v>417</v>
      </c>
      <c r="J27" s="130">
        <f>SUM(DENIK!J169:J175)</f>
        <v>59</v>
      </c>
      <c r="K27" s="130">
        <f>SUM(DENIK!K169:K175)</f>
        <v>172</v>
      </c>
      <c r="L27" s="130">
        <f>SUM(DENIK!L169:L175)</f>
        <v>30</v>
      </c>
      <c r="M27" s="130">
        <f>SUM(DENIK!M169:M175)</f>
        <v>0</v>
      </c>
      <c r="N27" s="130">
        <f>SUM(DENIK!N169:N175)</f>
        <v>0</v>
      </c>
      <c r="O27" s="130">
        <f>SUM(DENIK!O169:O175)</f>
        <v>0</v>
      </c>
      <c r="P27" s="130">
        <f>SUM(DENIK!P169:P175)</f>
        <v>0</v>
      </c>
      <c r="Q27" s="130">
        <f>SUM(DENIK!Q169:Q175)</f>
        <v>0</v>
      </c>
      <c r="R27" s="130">
        <f>SUM(DENIK!R169:R175)</f>
        <v>0</v>
      </c>
      <c r="S27" s="130">
        <f>SUM(DENIK!S169:S175)</f>
        <v>121</v>
      </c>
      <c r="T27" s="130">
        <f>SUM(DENIK!T169:T175)</f>
        <v>20</v>
      </c>
      <c r="U27" s="130">
        <f>SUM(DENIK!U169:U175)</f>
        <v>60</v>
      </c>
      <c r="V27" s="130">
        <f>SUM(DENIK!V169:V175)</f>
        <v>9</v>
      </c>
      <c r="W27" s="130">
        <f>SUM(DENIK!W169:W175)</f>
        <v>0</v>
      </c>
      <c r="X27" s="130">
        <f>SUM(DENIK!X169:X175)</f>
        <v>0</v>
      </c>
      <c r="Y27" s="130">
        <f>SUM(DENIK!Y169:Y175)</f>
        <v>0</v>
      </c>
      <c r="Z27" s="130">
        <f>SUM(DENIK!Z169:Z175)</f>
        <v>40</v>
      </c>
      <c r="AA27" s="130">
        <f>SUM(DENIK!AA169:AA175)</f>
        <v>0</v>
      </c>
      <c r="AB27" s="130">
        <f>SUM(DENIK!AB169:AB175)</f>
        <v>0</v>
      </c>
      <c r="AC27" s="130">
        <f>SUM(DENIK!AC169:AC175)</f>
        <v>0</v>
      </c>
      <c r="AD27" s="130">
        <f>SUM(DENIK!AD169:AD175)</f>
        <v>0</v>
      </c>
      <c r="AE27" s="130">
        <f>SUM(DENIK!AE169:AE175)</f>
        <v>0</v>
      </c>
      <c r="AF27" s="130">
        <f>SUM(DENIK!AF169:AF175)</f>
        <v>0</v>
      </c>
      <c r="AG27" s="130">
        <f>SUM(DENIK!AG169:AG175)</f>
        <v>0</v>
      </c>
      <c r="AH27" s="130">
        <f>SUM(DENIK!AH169:AH175)</f>
        <v>0.4</v>
      </c>
      <c r="AI27" s="133" t="s">
        <v>247</v>
      </c>
      <c r="AJ27" s="130">
        <f t="shared" si="7"/>
        <v>0</v>
      </c>
      <c r="AK27" s="130">
        <f t="shared" si="8"/>
        <v>2.0166666666666666</v>
      </c>
      <c r="AL27" s="131">
        <f t="shared" si="3"/>
        <v>0</v>
      </c>
      <c r="AM27" s="131">
        <f t="shared" si="4"/>
        <v>0</v>
      </c>
      <c r="AN27" s="131">
        <f t="shared" si="5"/>
        <v>2.8666666666666667</v>
      </c>
      <c r="AO27" s="131">
        <f t="shared" si="9"/>
        <v>1</v>
      </c>
      <c r="AP27" s="131">
        <f t="shared" si="10"/>
        <v>0</v>
      </c>
      <c r="AQ27" s="130">
        <f t="shared" si="11"/>
        <v>0.6666666666666666</v>
      </c>
      <c r="AR27" s="130">
        <f t="shared" si="16"/>
        <v>0</v>
      </c>
      <c r="AS27" s="130">
        <f t="shared" si="6"/>
        <v>0</v>
      </c>
      <c r="AT27" s="130">
        <f t="shared" si="17"/>
        <v>0</v>
      </c>
      <c r="AU27" s="130">
        <f t="shared" si="12"/>
        <v>0</v>
      </c>
      <c r="AV27" s="132">
        <f t="shared" si="13"/>
        <v>0.4</v>
      </c>
    </row>
    <row r="28" spans="2:48" ht="12.75">
      <c r="B28" s="125" t="s">
        <v>248</v>
      </c>
      <c r="C28" s="130"/>
      <c r="D28" s="130">
        <f>SUM(DENIK!D176:D182)</f>
        <v>3</v>
      </c>
      <c r="E28" s="130">
        <f>SUM(DENIK!E176:E182)</f>
        <v>1</v>
      </c>
      <c r="F28" s="130">
        <f>SUM(DENIK!F176:F182)</f>
        <v>3</v>
      </c>
      <c r="G28" s="130">
        <f>SUM(DENIK!G176:G182)</f>
        <v>1</v>
      </c>
      <c r="H28" s="130">
        <f>SUM(DENIK!H176:H182)</f>
        <v>0</v>
      </c>
      <c r="I28" s="130">
        <f>SUM(DENIK!I176:I182)</f>
        <v>141</v>
      </c>
      <c r="J28" s="130">
        <f>SUM(DENIK!J176:J182)</f>
        <v>23</v>
      </c>
      <c r="K28" s="130">
        <f>SUM(DENIK!K176:K182)</f>
        <v>70</v>
      </c>
      <c r="L28" s="130">
        <f>SUM(DENIK!L176:L182)</f>
        <v>11</v>
      </c>
      <c r="M28" s="130">
        <f>SUM(DENIK!M176:M182)</f>
        <v>0</v>
      </c>
      <c r="N28" s="130">
        <f>SUM(DENIK!N176:N182)</f>
        <v>0</v>
      </c>
      <c r="O28" s="130">
        <f>SUM(DENIK!O176:O182)</f>
        <v>23</v>
      </c>
      <c r="P28" s="130">
        <f>SUM(DENIK!P176:P182)</f>
        <v>6</v>
      </c>
      <c r="Q28" s="130">
        <f>SUM(DENIK!Q176:Q182)</f>
        <v>0</v>
      </c>
      <c r="R28" s="130">
        <f>SUM(DENIK!R176:R182)</f>
        <v>0</v>
      </c>
      <c r="S28" s="130">
        <f>SUM(DENIK!S176:S182)</f>
        <v>28</v>
      </c>
      <c r="T28" s="130">
        <f>SUM(DENIK!T176:T182)</f>
        <v>6</v>
      </c>
      <c r="U28" s="130">
        <f>SUM(DENIK!U176:U182)</f>
        <v>0</v>
      </c>
      <c r="V28" s="130">
        <f>SUM(DENIK!V176:V182)</f>
        <v>0</v>
      </c>
      <c r="W28" s="130">
        <f>SUM(DENIK!W176:W182)</f>
        <v>0</v>
      </c>
      <c r="X28" s="130">
        <f>SUM(DENIK!X176:X182)</f>
        <v>0</v>
      </c>
      <c r="Y28" s="130">
        <f>SUM(DENIK!Y176:Y182)</f>
        <v>0</v>
      </c>
      <c r="Z28" s="130">
        <f>SUM(DENIK!Z176:Z182)</f>
        <v>20</v>
      </c>
      <c r="AA28" s="130">
        <f>SUM(DENIK!AA176:AA182)</f>
        <v>0</v>
      </c>
      <c r="AB28" s="130">
        <f>SUM(DENIK!AB176:AB182)</f>
        <v>0</v>
      </c>
      <c r="AC28" s="130">
        <f>SUM(DENIK!AC176:AC182)</f>
        <v>0</v>
      </c>
      <c r="AD28" s="130">
        <f>SUM(DENIK!AD176:AD182)</f>
        <v>0</v>
      </c>
      <c r="AE28" s="130">
        <f>SUM(DENIK!AE176:AE182)</f>
        <v>0</v>
      </c>
      <c r="AF28" s="130">
        <f>SUM(DENIK!AF176:AF182)</f>
        <v>0</v>
      </c>
      <c r="AG28" s="130">
        <f>SUM(DENIK!AG176:AG182)</f>
        <v>0</v>
      </c>
      <c r="AH28" s="130">
        <f>SUM(DENIK!AH176:AH182)</f>
        <v>0</v>
      </c>
      <c r="AI28" s="133" t="s">
        <v>248</v>
      </c>
      <c r="AJ28" s="130">
        <f t="shared" si="7"/>
        <v>0</v>
      </c>
      <c r="AK28" s="130">
        <f t="shared" si="8"/>
        <v>0.4666666666666667</v>
      </c>
      <c r="AL28" s="131">
        <f t="shared" si="3"/>
        <v>0.38333333333333336</v>
      </c>
      <c r="AM28" s="131">
        <f t="shared" si="4"/>
        <v>0</v>
      </c>
      <c r="AN28" s="131">
        <f t="shared" si="5"/>
        <v>1.1666666666666667</v>
      </c>
      <c r="AO28" s="131">
        <f t="shared" si="9"/>
        <v>0</v>
      </c>
      <c r="AP28" s="131">
        <f t="shared" si="10"/>
        <v>0</v>
      </c>
      <c r="AQ28" s="130">
        <f t="shared" si="11"/>
        <v>0.3333333333333333</v>
      </c>
      <c r="AR28" s="130">
        <f aca="true" t="shared" si="18" ref="AR28:AR47">AB28/60</f>
        <v>0</v>
      </c>
      <c r="AS28" s="130">
        <f t="shared" si="6"/>
        <v>0</v>
      </c>
      <c r="AT28" s="130">
        <f aca="true" t="shared" si="19" ref="AT28:AT35">AD28/60</f>
        <v>0</v>
      </c>
      <c r="AU28" s="130">
        <f t="shared" si="12"/>
        <v>0</v>
      </c>
      <c r="AV28" s="132">
        <f t="shared" si="13"/>
        <v>0</v>
      </c>
    </row>
    <row r="29" spans="2:48" ht="12.75">
      <c r="B29" s="125" t="s">
        <v>249</v>
      </c>
      <c r="C29" s="130"/>
      <c r="D29" s="130">
        <f>SUM(DENIK!D183:D189)</f>
        <v>7</v>
      </c>
      <c r="E29" s="130">
        <f>SUM(DENIK!E183:E189)</f>
        <v>0</v>
      </c>
      <c r="F29" s="130">
        <f>SUM(DENIK!F183:F189)</f>
        <v>9</v>
      </c>
      <c r="G29" s="130">
        <f>SUM(DENIK!G183:G189)</f>
        <v>2</v>
      </c>
      <c r="H29" s="130">
        <f>SUM(DENIK!H183:H189)</f>
        <v>0</v>
      </c>
      <c r="I29" s="130">
        <f>SUM(DENIK!I183:I189)</f>
        <v>719</v>
      </c>
      <c r="J29" s="130">
        <f>SUM(DENIK!J183:J189)</f>
        <v>60</v>
      </c>
      <c r="K29" s="130">
        <f>SUM(DENIK!K183:K189)</f>
        <v>350</v>
      </c>
      <c r="L29" s="130">
        <f>SUM(DENIK!L183:L189)</f>
        <v>57</v>
      </c>
      <c r="M29" s="130">
        <f>SUM(DENIK!M183:M189)</f>
        <v>0</v>
      </c>
      <c r="N29" s="130">
        <f>SUM(DENIK!N183:N189)</f>
        <v>0</v>
      </c>
      <c r="O29" s="130">
        <f>SUM(DENIK!O183:O189)</f>
        <v>12</v>
      </c>
      <c r="P29" s="130">
        <f>SUM(DENIK!P183:P189)</f>
        <v>3</v>
      </c>
      <c r="Q29" s="130">
        <f>SUM(DENIK!Q183:Q189)</f>
        <v>0</v>
      </c>
      <c r="R29" s="130">
        <f>SUM(DENIK!R183:R189)</f>
        <v>0</v>
      </c>
      <c r="S29" s="130">
        <f>SUM(DENIK!S183:S189)</f>
        <v>0</v>
      </c>
      <c r="T29" s="130">
        <f>SUM(DENIK!T183:T189)</f>
        <v>0</v>
      </c>
      <c r="U29" s="130">
        <f>SUM(DENIK!U183:U189)</f>
        <v>0</v>
      </c>
      <c r="V29" s="130">
        <f>SUM(DENIK!V183:V189)</f>
        <v>0</v>
      </c>
      <c r="W29" s="130">
        <f>SUM(DENIK!W183:W189)</f>
        <v>0</v>
      </c>
      <c r="X29" s="130">
        <f>SUM(DENIK!X183:X189)</f>
        <v>0</v>
      </c>
      <c r="Y29" s="130">
        <f>SUM(DENIK!Y183:Y189)</f>
        <v>0</v>
      </c>
      <c r="Z29" s="130">
        <f>SUM(DENIK!Z183:Z189)</f>
        <v>87</v>
      </c>
      <c r="AA29" s="130">
        <f>SUM(DENIK!AA183:AA189)</f>
        <v>0</v>
      </c>
      <c r="AB29" s="130">
        <f>SUM(DENIK!AB183:AB189)</f>
        <v>0</v>
      </c>
      <c r="AC29" s="130">
        <f>SUM(DENIK!AC183:AC189)</f>
        <v>0</v>
      </c>
      <c r="AD29" s="130">
        <f>SUM(DENIK!AD183:AD189)</f>
        <v>90</v>
      </c>
      <c r="AE29" s="130">
        <f>SUM(DENIK!AE183:AE189)</f>
        <v>35</v>
      </c>
      <c r="AF29" s="130">
        <f>SUM(DENIK!AF183:AF189)</f>
        <v>0</v>
      </c>
      <c r="AG29" s="130">
        <f>SUM(DENIK!AG183:AG189)</f>
        <v>0</v>
      </c>
      <c r="AH29" s="130">
        <f>SUM(DENIK!AH183:AH189)</f>
        <v>3</v>
      </c>
      <c r="AI29" s="133" t="s">
        <v>249</v>
      </c>
      <c r="AJ29" s="130">
        <f t="shared" si="7"/>
        <v>0</v>
      </c>
      <c r="AK29" s="130">
        <f t="shared" si="8"/>
        <v>0</v>
      </c>
      <c r="AL29" s="131">
        <f t="shared" si="3"/>
        <v>0.2</v>
      </c>
      <c r="AM29" s="131">
        <f t="shared" si="4"/>
        <v>0</v>
      </c>
      <c r="AN29" s="131">
        <f t="shared" si="5"/>
        <v>5.833333333333333</v>
      </c>
      <c r="AO29" s="131">
        <f t="shared" si="9"/>
        <v>0</v>
      </c>
      <c r="AP29" s="131">
        <f t="shared" si="10"/>
        <v>0</v>
      </c>
      <c r="AQ29" s="130">
        <f t="shared" si="11"/>
        <v>1.45</v>
      </c>
      <c r="AR29" s="130">
        <f t="shared" si="18"/>
        <v>0</v>
      </c>
      <c r="AS29" s="130">
        <f t="shared" si="6"/>
        <v>0</v>
      </c>
      <c r="AT29" s="130">
        <f t="shared" si="19"/>
        <v>1.5</v>
      </c>
      <c r="AU29" s="130">
        <f t="shared" si="12"/>
        <v>0</v>
      </c>
      <c r="AV29" s="132">
        <f t="shared" si="13"/>
        <v>3</v>
      </c>
    </row>
    <row r="30" spans="2:48" ht="12.75">
      <c r="B30" s="125" t="s">
        <v>250</v>
      </c>
      <c r="C30" s="130"/>
      <c r="D30" s="130">
        <f>SUM(DENIK!D190:D196)</f>
        <v>5</v>
      </c>
      <c r="E30" s="130">
        <f>SUM(DENIK!E190:E196)</f>
        <v>1</v>
      </c>
      <c r="F30" s="130">
        <f>SUM(DENIK!F190:F196)</f>
        <v>6</v>
      </c>
      <c r="G30" s="130">
        <f>SUM(DENIK!G190:G196)</f>
        <v>2</v>
      </c>
      <c r="H30" s="130">
        <f>SUM(DENIK!H190:H196)</f>
        <v>0</v>
      </c>
      <c r="I30" s="130">
        <f>SUM(DENIK!I190:I196)</f>
        <v>410</v>
      </c>
      <c r="J30" s="130">
        <f>SUM(DENIK!J190:J196)</f>
        <v>63</v>
      </c>
      <c r="K30" s="130">
        <f>SUM(DENIK!K190:K196)</f>
        <v>160</v>
      </c>
      <c r="L30" s="130">
        <f>SUM(DENIK!L190:L196)</f>
        <v>26</v>
      </c>
      <c r="M30" s="130">
        <f>SUM(DENIK!M190:M196)</f>
        <v>0</v>
      </c>
      <c r="N30" s="130">
        <f>SUM(DENIK!N190:N196)</f>
        <v>0</v>
      </c>
      <c r="O30" s="130">
        <f>SUM(DENIK!O190:O196)</f>
        <v>21</v>
      </c>
      <c r="P30" s="130">
        <f>SUM(DENIK!P190:P196)</f>
        <v>3</v>
      </c>
      <c r="Q30" s="130">
        <f>SUM(DENIK!Q190:Q196)</f>
        <v>0</v>
      </c>
      <c r="R30" s="130">
        <f>SUM(DENIK!R190:R196)</f>
        <v>0</v>
      </c>
      <c r="S30" s="130">
        <f>SUM(DENIK!S190:S196)</f>
        <v>36</v>
      </c>
      <c r="T30" s="130">
        <f>SUM(DENIK!T190:T196)</f>
        <v>7</v>
      </c>
      <c r="U30" s="130">
        <f>SUM(DENIK!U190:U196)</f>
        <v>0</v>
      </c>
      <c r="V30" s="130">
        <f>SUM(DENIK!V190:V196)</f>
        <v>0</v>
      </c>
      <c r="W30" s="130">
        <f>SUM(DENIK!W190:W196)</f>
        <v>75</v>
      </c>
      <c r="X30" s="130">
        <f>SUM(DENIK!X190:X196)</f>
        <v>9</v>
      </c>
      <c r="Y30" s="130">
        <f>SUM(DENIK!Y190:Y196)</f>
        <v>0</v>
      </c>
      <c r="Z30" s="130">
        <f>SUM(DENIK!Z190:Z196)</f>
        <v>0</v>
      </c>
      <c r="AA30" s="130">
        <f>SUM(DENIK!AA190:AA196)</f>
        <v>0</v>
      </c>
      <c r="AB30" s="130">
        <f>SUM(DENIK!AB190:AB196)</f>
        <v>70</v>
      </c>
      <c r="AC30" s="130">
        <f>SUM(DENIK!AC190:AC196)</f>
        <v>18</v>
      </c>
      <c r="AD30" s="130">
        <f>SUM(DENIK!AD190:AD196)</f>
        <v>0</v>
      </c>
      <c r="AE30" s="130">
        <f>SUM(DENIK!AE190:AE196)</f>
        <v>0</v>
      </c>
      <c r="AF30" s="130">
        <f>SUM(DENIK!AF190:AF196)</f>
        <v>0</v>
      </c>
      <c r="AG30" s="130">
        <f>SUM(DENIK!AG190:AG196)</f>
        <v>0</v>
      </c>
      <c r="AH30" s="130">
        <f>SUM(DENIK!AH190:AH196)</f>
        <v>0.8</v>
      </c>
      <c r="AI30" s="133" t="s">
        <v>250</v>
      </c>
      <c r="AJ30" s="130">
        <f t="shared" si="7"/>
        <v>0</v>
      </c>
      <c r="AK30" s="130">
        <f t="shared" si="8"/>
        <v>0.6</v>
      </c>
      <c r="AL30" s="131">
        <f t="shared" si="3"/>
        <v>0.35</v>
      </c>
      <c r="AM30" s="131">
        <f t="shared" si="4"/>
        <v>0</v>
      </c>
      <c r="AN30" s="131">
        <f t="shared" si="5"/>
        <v>2.6666666666666665</v>
      </c>
      <c r="AO30" s="131">
        <f t="shared" si="9"/>
        <v>0</v>
      </c>
      <c r="AP30" s="131">
        <f t="shared" si="10"/>
        <v>1.25</v>
      </c>
      <c r="AQ30" s="130">
        <f t="shared" si="11"/>
        <v>0</v>
      </c>
      <c r="AR30" s="130">
        <f t="shared" si="18"/>
        <v>1.1666666666666667</v>
      </c>
      <c r="AS30" s="130">
        <f t="shared" si="6"/>
        <v>0</v>
      </c>
      <c r="AT30" s="130">
        <f t="shared" si="19"/>
        <v>0</v>
      </c>
      <c r="AU30" s="130">
        <f t="shared" si="12"/>
        <v>0</v>
      </c>
      <c r="AV30" s="132">
        <f t="shared" si="13"/>
        <v>0.8</v>
      </c>
    </row>
    <row r="31" spans="2:48" ht="12.75">
      <c r="B31" s="125" t="s">
        <v>251</v>
      </c>
      <c r="C31" s="130"/>
      <c r="D31" s="130">
        <f>SUM(DENIK!D197:D203)</f>
        <v>5</v>
      </c>
      <c r="E31" s="130">
        <f>SUM(DENIK!E197:E203)</f>
        <v>0</v>
      </c>
      <c r="F31" s="130">
        <f>SUM(DENIK!F197:F203)</f>
        <v>6</v>
      </c>
      <c r="G31" s="130">
        <f>SUM(DENIK!G197:G203)</f>
        <v>0</v>
      </c>
      <c r="H31" s="130">
        <f>SUM(DENIK!H197:H203)</f>
        <v>0</v>
      </c>
      <c r="I31" s="130">
        <f>SUM(DENIK!I197:I203)</f>
        <v>373</v>
      </c>
      <c r="J31" s="130">
        <f>SUM(DENIK!J197:J203)</f>
        <v>31</v>
      </c>
      <c r="K31" s="130">
        <f>SUM(DENIK!K197:K203)</f>
        <v>80</v>
      </c>
      <c r="L31" s="130">
        <f>SUM(DENIK!L197:L203)</f>
        <v>13</v>
      </c>
      <c r="M31" s="130">
        <f>SUM(DENIK!M197:M203)</f>
        <v>0</v>
      </c>
      <c r="N31" s="130">
        <f>SUM(DENIK!N197:N203)</f>
        <v>0</v>
      </c>
      <c r="O31" s="130">
        <f>SUM(DENIK!O197:O203)</f>
        <v>45</v>
      </c>
      <c r="P31" s="130">
        <f>SUM(DENIK!P197:P203)</f>
        <v>10</v>
      </c>
      <c r="Q31" s="130">
        <f>SUM(DENIK!Q197:Q203)</f>
        <v>0</v>
      </c>
      <c r="R31" s="130">
        <f>SUM(DENIK!R197:R203)</f>
        <v>0</v>
      </c>
      <c r="S31" s="130">
        <f>SUM(DENIK!S197:S203)</f>
        <v>0</v>
      </c>
      <c r="T31" s="130">
        <f>SUM(DENIK!T197:T203)</f>
        <v>0</v>
      </c>
      <c r="U31" s="130">
        <f>SUM(DENIK!U197:U203)</f>
        <v>0</v>
      </c>
      <c r="V31" s="130">
        <f>SUM(DENIK!V197:V203)</f>
        <v>0</v>
      </c>
      <c r="W31" s="130">
        <f>SUM(DENIK!W197:W203)</f>
        <v>50</v>
      </c>
      <c r="X31" s="130">
        <f>SUM(DENIK!X197:X203)</f>
        <v>8</v>
      </c>
      <c r="Y31" s="130">
        <f>SUM(DENIK!Y197:Y203)</f>
        <v>0</v>
      </c>
      <c r="Z31" s="130">
        <f>SUM(DENIK!Z197:Z203)</f>
        <v>0</v>
      </c>
      <c r="AA31" s="130">
        <f>SUM(DENIK!AA197:AA203)</f>
        <v>0</v>
      </c>
      <c r="AB31" s="130">
        <f>SUM(DENIK!AB197:AB203)</f>
        <v>0</v>
      </c>
      <c r="AC31" s="130">
        <f>SUM(DENIK!AC197:AC203)</f>
        <v>0</v>
      </c>
      <c r="AD31" s="130">
        <f>SUM(DENIK!AD197:AD203)</f>
        <v>60</v>
      </c>
      <c r="AE31" s="130">
        <f>SUM(DENIK!AE197:AE203)</f>
        <v>27</v>
      </c>
      <c r="AF31" s="130">
        <f>SUM(DENIK!AF197:AF203)</f>
        <v>0</v>
      </c>
      <c r="AG31" s="130">
        <f>SUM(DENIK!AG197:AG203)</f>
        <v>0</v>
      </c>
      <c r="AH31" s="130">
        <f>SUM(DENIK!AH197:AH203)</f>
        <v>2.3</v>
      </c>
      <c r="AI31" s="133" t="s">
        <v>251</v>
      </c>
      <c r="AJ31" s="130">
        <f t="shared" si="7"/>
        <v>0</v>
      </c>
      <c r="AK31" s="130">
        <f t="shared" si="8"/>
        <v>0</v>
      </c>
      <c r="AL31" s="131">
        <f t="shared" si="3"/>
        <v>0.75</v>
      </c>
      <c r="AM31" s="131">
        <f t="shared" si="4"/>
        <v>0</v>
      </c>
      <c r="AN31" s="131">
        <f t="shared" si="5"/>
        <v>1.3333333333333333</v>
      </c>
      <c r="AO31" s="131">
        <f t="shared" si="9"/>
        <v>0</v>
      </c>
      <c r="AP31" s="131">
        <f t="shared" si="10"/>
        <v>0.8333333333333334</v>
      </c>
      <c r="AQ31" s="130">
        <f t="shared" si="11"/>
        <v>0</v>
      </c>
      <c r="AR31" s="130">
        <f t="shared" si="18"/>
        <v>0</v>
      </c>
      <c r="AS31" s="130">
        <f t="shared" si="6"/>
        <v>0</v>
      </c>
      <c r="AT31" s="130">
        <f t="shared" si="19"/>
        <v>1</v>
      </c>
      <c r="AU31" s="130">
        <f t="shared" si="12"/>
        <v>0</v>
      </c>
      <c r="AV31" s="132">
        <f t="shared" si="13"/>
        <v>2.3</v>
      </c>
    </row>
    <row r="32" spans="2:48" ht="12.75">
      <c r="B32" s="125" t="s">
        <v>252</v>
      </c>
      <c r="C32" s="130"/>
      <c r="D32" s="130">
        <f>SUM(DENIK!D204:D210)</f>
        <v>5</v>
      </c>
      <c r="E32" s="130">
        <f>SUM(DENIK!E204:E210)</f>
        <v>0</v>
      </c>
      <c r="F32" s="130">
        <f>SUM(DENIK!F204:F210)</f>
        <v>6</v>
      </c>
      <c r="G32" s="130">
        <f>SUM(DENIK!G204:G210)</f>
        <v>0</v>
      </c>
      <c r="H32" s="130">
        <f>SUM(DENIK!H204:H210)</f>
        <v>0</v>
      </c>
      <c r="I32" s="130">
        <f>SUM(DENIK!I204:I210)</f>
        <v>317</v>
      </c>
      <c r="J32" s="130">
        <f>SUM(DENIK!J204:J210)</f>
        <v>45</v>
      </c>
      <c r="K32" s="130">
        <f>SUM(DENIK!K204:K210)</f>
        <v>107</v>
      </c>
      <c r="L32" s="130">
        <f>SUM(DENIK!L204:L210)</f>
        <v>17</v>
      </c>
      <c r="M32" s="130">
        <f>SUM(DENIK!M204:M210)</f>
        <v>0</v>
      </c>
      <c r="N32" s="130">
        <f>SUM(DENIK!N204:N210)</f>
        <v>0</v>
      </c>
      <c r="O32" s="130">
        <f>SUM(DENIK!O204:O210)</f>
        <v>0</v>
      </c>
      <c r="P32" s="130">
        <f>SUM(DENIK!P204:P210)</f>
        <v>0</v>
      </c>
      <c r="Q32" s="130">
        <f>SUM(DENIK!Q204:Q210)</f>
        <v>0</v>
      </c>
      <c r="R32" s="130">
        <f>SUM(DENIK!R204:R210)</f>
        <v>0</v>
      </c>
      <c r="S32" s="130">
        <f>SUM(DENIK!S204:S210)</f>
        <v>0</v>
      </c>
      <c r="T32" s="130">
        <f>SUM(DENIK!T204:T210)</f>
        <v>0</v>
      </c>
      <c r="U32" s="130">
        <f>SUM(DENIK!U204:U210)</f>
        <v>160</v>
      </c>
      <c r="V32" s="130">
        <f>SUM(DENIK!V204:V210)</f>
        <v>28</v>
      </c>
      <c r="W32" s="130">
        <f>SUM(DENIK!W204:W210)</f>
        <v>0</v>
      </c>
      <c r="X32" s="130">
        <f>SUM(DENIK!X204:X210)</f>
        <v>0</v>
      </c>
      <c r="Y32" s="130">
        <f>SUM(DENIK!Y204:Y210)</f>
        <v>0</v>
      </c>
      <c r="Z32" s="130">
        <f>SUM(DENIK!Z204:Z210)</f>
        <v>20</v>
      </c>
      <c r="AA32" s="130">
        <f>SUM(DENIK!AA204:AA210)</f>
        <v>0</v>
      </c>
      <c r="AB32" s="130">
        <f>SUM(DENIK!AB204:AB210)</f>
        <v>0</v>
      </c>
      <c r="AC32" s="130">
        <f>SUM(DENIK!AC204:AC210)</f>
        <v>0</v>
      </c>
      <c r="AD32" s="130">
        <f>SUM(DENIK!AD204:AD210)</f>
        <v>0</v>
      </c>
      <c r="AE32" s="130">
        <f>SUM(DENIK!AE204:AE210)</f>
        <v>0</v>
      </c>
      <c r="AF32" s="130">
        <f>SUM(DENIK!AF204:AF210)</f>
        <v>0</v>
      </c>
      <c r="AG32" s="130">
        <f>SUM(DENIK!AG204:AG210)</f>
        <v>0</v>
      </c>
      <c r="AH32" s="130">
        <f>SUM(DENIK!AH204:AH210)</f>
        <v>0.5</v>
      </c>
      <c r="AI32" s="133" t="s">
        <v>252</v>
      </c>
      <c r="AJ32" s="130">
        <f t="shared" si="7"/>
        <v>0</v>
      </c>
      <c r="AK32" s="130">
        <f t="shared" si="8"/>
        <v>0</v>
      </c>
      <c r="AL32" s="131">
        <f t="shared" si="3"/>
        <v>0</v>
      </c>
      <c r="AM32" s="131">
        <f t="shared" si="4"/>
        <v>0</v>
      </c>
      <c r="AN32" s="131">
        <f t="shared" si="5"/>
        <v>1.7833333333333334</v>
      </c>
      <c r="AO32" s="131">
        <f t="shared" si="9"/>
        <v>2.6666666666666665</v>
      </c>
      <c r="AP32" s="131">
        <f t="shared" si="10"/>
        <v>0</v>
      </c>
      <c r="AQ32" s="130">
        <f t="shared" si="11"/>
        <v>0.3333333333333333</v>
      </c>
      <c r="AR32" s="130">
        <f t="shared" si="18"/>
        <v>0</v>
      </c>
      <c r="AS32" s="130">
        <f t="shared" si="6"/>
        <v>0</v>
      </c>
      <c r="AT32" s="130">
        <f t="shared" si="19"/>
        <v>0</v>
      </c>
      <c r="AU32" s="130">
        <f t="shared" si="12"/>
        <v>0</v>
      </c>
      <c r="AV32" s="132">
        <f t="shared" si="13"/>
        <v>0.5</v>
      </c>
    </row>
    <row r="33" spans="2:48" ht="12.75">
      <c r="B33" s="125" t="s">
        <v>253</v>
      </c>
      <c r="C33" s="130"/>
      <c r="D33" s="130">
        <f>SUM(DENIK!D211:D217)</f>
        <v>7</v>
      </c>
      <c r="E33" s="130">
        <f>SUM(DENIK!E211:E217)</f>
        <v>2</v>
      </c>
      <c r="F33" s="130">
        <f>SUM(DENIK!F211:F217)</f>
        <v>7</v>
      </c>
      <c r="G33" s="130">
        <f>SUM(DENIK!G211:G217)</f>
        <v>0</v>
      </c>
      <c r="H33" s="130">
        <f>SUM(DENIK!H211:H217)</f>
        <v>0</v>
      </c>
      <c r="I33" s="130">
        <f>SUM(DENIK!I211:I217)</f>
        <v>463</v>
      </c>
      <c r="J33" s="130">
        <f>SUM(DENIK!J211:J217)</f>
        <v>60</v>
      </c>
      <c r="K33" s="130">
        <f>SUM(DENIK!K211:K217)</f>
        <v>229</v>
      </c>
      <c r="L33" s="130">
        <f>SUM(DENIK!L211:L217)</f>
        <v>36</v>
      </c>
      <c r="M33" s="130">
        <f>SUM(DENIK!M211:M217)</f>
        <v>0</v>
      </c>
      <c r="N33" s="130">
        <f>SUM(DENIK!N211:N217)</f>
        <v>0</v>
      </c>
      <c r="O33" s="130">
        <f>SUM(DENIK!O211:O217)</f>
        <v>23</v>
      </c>
      <c r="P33" s="130">
        <f>SUM(DENIK!P211:P217)</f>
        <v>7</v>
      </c>
      <c r="Q33" s="130">
        <f>SUM(DENIK!Q211:Q217)</f>
        <v>0</v>
      </c>
      <c r="R33" s="130">
        <f>SUM(DENIK!R211:R217)</f>
        <v>0</v>
      </c>
      <c r="S33" s="130">
        <f>SUM(DENIK!S211:S217)</f>
        <v>111</v>
      </c>
      <c r="T33" s="130">
        <f>SUM(DENIK!T211:T217)</f>
        <v>17</v>
      </c>
      <c r="U33" s="130">
        <f>SUM(DENIK!U211:U217)</f>
        <v>0</v>
      </c>
      <c r="V33" s="130">
        <f>SUM(DENIK!V211:V217)</f>
        <v>0</v>
      </c>
      <c r="W33" s="130">
        <f>SUM(DENIK!W211:W217)</f>
        <v>0</v>
      </c>
      <c r="X33" s="130">
        <f>SUM(DENIK!X211:X217)</f>
        <v>0</v>
      </c>
      <c r="Y33" s="130">
        <f>SUM(DENIK!Y211:Y217)</f>
        <v>0</v>
      </c>
      <c r="Z33" s="130">
        <f>SUM(DENIK!Z211:Z217)</f>
        <v>25</v>
      </c>
      <c r="AA33" s="130">
        <f>SUM(DENIK!AA211:AA217)</f>
        <v>0</v>
      </c>
      <c r="AB33" s="130">
        <f>SUM(DENIK!AB211:AB217)</f>
        <v>0</v>
      </c>
      <c r="AC33" s="130">
        <f>SUM(DENIK!AC211:AC217)</f>
        <v>0</v>
      </c>
      <c r="AD33" s="130">
        <f>SUM(DENIK!AD211:AD217)</f>
        <v>45</v>
      </c>
      <c r="AE33" s="130">
        <f>SUM(DENIK!AE211:AE217)</f>
        <v>18</v>
      </c>
      <c r="AF33" s="130">
        <f>SUM(DENIK!AF211:AF217)</f>
        <v>0</v>
      </c>
      <c r="AG33" s="130">
        <f>SUM(DENIK!AG211:AG217)</f>
        <v>0</v>
      </c>
      <c r="AH33" s="130">
        <f>SUM(DENIK!AH211:AH217)</f>
        <v>0.5</v>
      </c>
      <c r="AI33" s="133" t="s">
        <v>253</v>
      </c>
      <c r="AJ33" s="130">
        <f t="shared" si="7"/>
        <v>0</v>
      </c>
      <c r="AK33" s="130">
        <f t="shared" si="8"/>
        <v>1.85</v>
      </c>
      <c r="AL33" s="131">
        <f t="shared" si="3"/>
        <v>0.38333333333333336</v>
      </c>
      <c r="AM33" s="131">
        <f t="shared" si="4"/>
        <v>0</v>
      </c>
      <c r="AN33" s="131">
        <f t="shared" si="5"/>
        <v>3.816666666666667</v>
      </c>
      <c r="AO33" s="131">
        <f t="shared" si="9"/>
        <v>0</v>
      </c>
      <c r="AP33" s="131">
        <f t="shared" si="10"/>
        <v>0</v>
      </c>
      <c r="AQ33" s="130">
        <f t="shared" si="11"/>
        <v>0.4166666666666667</v>
      </c>
      <c r="AR33" s="130">
        <f t="shared" si="18"/>
        <v>0</v>
      </c>
      <c r="AS33" s="130">
        <f t="shared" si="6"/>
        <v>0</v>
      </c>
      <c r="AT33" s="130">
        <f t="shared" si="19"/>
        <v>0.75</v>
      </c>
      <c r="AU33" s="130">
        <f t="shared" si="12"/>
        <v>0</v>
      </c>
      <c r="AV33" s="132">
        <f t="shared" si="13"/>
        <v>0.5</v>
      </c>
    </row>
    <row r="34" spans="2:48" ht="12.75">
      <c r="B34" s="125" t="s">
        <v>254</v>
      </c>
      <c r="C34" s="130"/>
      <c r="D34" s="130">
        <f>SUM(DENIK!D218:D224)</f>
        <v>5</v>
      </c>
      <c r="E34" s="130">
        <f>SUM(DENIK!E218:E224)</f>
        <v>0</v>
      </c>
      <c r="F34" s="130">
        <f>SUM(DENIK!F218:F224)</f>
        <v>5</v>
      </c>
      <c r="G34" s="130">
        <f>SUM(DENIK!G218:G224)</f>
        <v>2</v>
      </c>
      <c r="H34" s="130">
        <f>SUM(DENIK!H218:H224)</f>
        <v>0</v>
      </c>
      <c r="I34" s="130">
        <f>SUM(DENIK!I218:I224)</f>
        <v>259</v>
      </c>
      <c r="J34" s="130">
        <f>SUM(DENIK!J218:J224)</f>
        <v>42</v>
      </c>
      <c r="K34" s="130">
        <f>SUM(DENIK!K218:K224)</f>
        <v>205</v>
      </c>
      <c r="L34" s="130">
        <f>SUM(DENIK!L218:L224)</f>
        <v>33</v>
      </c>
      <c r="M34" s="130">
        <f>SUM(DENIK!M218:M224)</f>
        <v>15</v>
      </c>
      <c r="N34" s="130">
        <f>SUM(DENIK!N218:N224)</f>
        <v>3</v>
      </c>
      <c r="O34" s="130">
        <f>SUM(DENIK!O218:O224)</f>
        <v>24</v>
      </c>
      <c r="P34" s="130">
        <f>SUM(DENIK!P218:P224)</f>
        <v>6</v>
      </c>
      <c r="Q34" s="130">
        <f>SUM(DENIK!Q218:Q224)</f>
        <v>0</v>
      </c>
      <c r="R34" s="130">
        <f>SUM(DENIK!R218:R224)</f>
        <v>0</v>
      </c>
      <c r="S34" s="130">
        <f>SUM(DENIK!S218:S224)</f>
        <v>0</v>
      </c>
      <c r="T34" s="130">
        <f>SUM(DENIK!T218:T224)</f>
        <v>0</v>
      </c>
      <c r="U34" s="130">
        <f>SUM(DENIK!U218:U224)</f>
        <v>0</v>
      </c>
      <c r="V34" s="130">
        <f>SUM(DENIK!V218:V224)</f>
        <v>0</v>
      </c>
      <c r="W34" s="130">
        <f>SUM(DENIK!W218:W224)</f>
        <v>0</v>
      </c>
      <c r="X34" s="130">
        <f>SUM(DENIK!X218:X224)</f>
        <v>0</v>
      </c>
      <c r="Y34" s="130">
        <f>SUM(DENIK!Y218:Y224)</f>
        <v>0</v>
      </c>
      <c r="Z34" s="130">
        <f>SUM(DENIK!Z218:Z224)</f>
        <v>15</v>
      </c>
      <c r="AA34" s="130">
        <f>SUM(DENIK!AA218:AA224)</f>
        <v>0</v>
      </c>
      <c r="AB34" s="130">
        <f>SUM(DENIK!AB218:AB224)</f>
        <v>0</v>
      </c>
      <c r="AC34" s="130">
        <f>SUM(DENIK!AC218:AC224)</f>
        <v>0</v>
      </c>
      <c r="AD34" s="130">
        <f>SUM(DENIK!AD218:AD224)</f>
        <v>0</v>
      </c>
      <c r="AE34" s="130">
        <f>SUM(DENIK!AE218:AE224)</f>
        <v>0</v>
      </c>
      <c r="AF34" s="130">
        <f>SUM(DENIK!AF218:AF224)</f>
        <v>0</v>
      </c>
      <c r="AG34" s="130">
        <f>SUM(DENIK!AG218:AG224)</f>
        <v>0</v>
      </c>
      <c r="AH34" s="130">
        <f>SUM(DENIK!AH218:AH224)</f>
        <v>0</v>
      </c>
      <c r="AI34" s="133" t="s">
        <v>254</v>
      </c>
      <c r="AJ34" s="130">
        <f t="shared" si="7"/>
        <v>0</v>
      </c>
      <c r="AK34" s="130">
        <f t="shared" si="8"/>
        <v>0</v>
      </c>
      <c r="AL34" s="131">
        <f t="shared" si="3"/>
        <v>0.4</v>
      </c>
      <c r="AM34" s="131">
        <f t="shared" si="4"/>
        <v>0.25</v>
      </c>
      <c r="AN34" s="131">
        <f t="shared" si="5"/>
        <v>3.4166666666666665</v>
      </c>
      <c r="AO34" s="131">
        <f t="shared" si="9"/>
        <v>0</v>
      </c>
      <c r="AP34" s="131">
        <f t="shared" si="10"/>
        <v>0</v>
      </c>
      <c r="AQ34" s="130">
        <f t="shared" si="11"/>
        <v>0.25</v>
      </c>
      <c r="AR34" s="130">
        <f t="shared" si="18"/>
        <v>0</v>
      </c>
      <c r="AS34" s="130">
        <f t="shared" si="6"/>
        <v>0</v>
      </c>
      <c r="AT34" s="130">
        <f t="shared" si="19"/>
        <v>0</v>
      </c>
      <c r="AU34" s="130">
        <f t="shared" si="12"/>
        <v>0</v>
      </c>
      <c r="AV34" s="132">
        <f t="shared" si="13"/>
        <v>0</v>
      </c>
    </row>
    <row r="35" spans="2:48" ht="12.75">
      <c r="B35" s="125" t="s">
        <v>255</v>
      </c>
      <c r="C35" s="130"/>
      <c r="D35" s="130">
        <f>SUM(DENIK!D225:D231)</f>
        <v>5</v>
      </c>
      <c r="E35" s="130">
        <f>SUM(DENIK!E225:E231)</f>
        <v>2</v>
      </c>
      <c r="F35" s="130">
        <f>SUM(DENIK!F225:F231)</f>
        <v>5</v>
      </c>
      <c r="G35" s="130">
        <f>SUM(DENIK!G225:G231)</f>
        <v>0</v>
      </c>
      <c r="H35" s="130">
        <f>SUM(DENIK!H225:H231)</f>
        <v>0</v>
      </c>
      <c r="I35" s="130">
        <f>SUM(DENIK!I225:I231)</f>
        <v>352</v>
      </c>
      <c r="J35" s="130">
        <f>SUM(DENIK!J225:J231)</f>
        <v>39</v>
      </c>
      <c r="K35" s="130">
        <f>SUM(DENIK!K225:K231)</f>
        <v>100</v>
      </c>
      <c r="L35" s="130">
        <f>SUM(DENIK!L225:L231)</f>
        <v>16</v>
      </c>
      <c r="M35" s="130">
        <f>SUM(DENIK!M225:M231)</f>
        <v>0</v>
      </c>
      <c r="N35" s="130">
        <f>SUM(DENIK!N225:N231)</f>
        <v>0</v>
      </c>
      <c r="O35" s="130">
        <f>SUM(DENIK!O225:O231)</f>
        <v>8</v>
      </c>
      <c r="P35" s="130">
        <f>SUM(DENIK!P225:P231)</f>
        <v>3</v>
      </c>
      <c r="Q35" s="130">
        <f>SUM(DENIK!Q225:Q231)</f>
        <v>0</v>
      </c>
      <c r="R35" s="130">
        <f>SUM(DENIK!R225:R231)</f>
        <v>0</v>
      </c>
      <c r="S35" s="130">
        <f>SUM(DENIK!S225:S231)</f>
        <v>149</v>
      </c>
      <c r="T35" s="130">
        <f>SUM(DENIK!T225:T231)</f>
        <v>20</v>
      </c>
      <c r="U35" s="130">
        <f>SUM(DENIK!U225:U231)</f>
        <v>0</v>
      </c>
      <c r="V35" s="130">
        <f>SUM(DENIK!V225:V231)</f>
        <v>0</v>
      </c>
      <c r="W35" s="130">
        <f>SUM(DENIK!W225:W231)</f>
        <v>0</v>
      </c>
      <c r="X35" s="130">
        <f>SUM(DENIK!X225:X231)</f>
        <v>0</v>
      </c>
      <c r="Y35" s="130">
        <f>SUM(DENIK!Y225:Y231)</f>
        <v>0</v>
      </c>
      <c r="Z35" s="130">
        <f>SUM(DENIK!Z225:Z231)</f>
        <v>0</v>
      </c>
      <c r="AA35" s="130">
        <f>SUM(DENIK!AA225:AA231)</f>
        <v>5</v>
      </c>
      <c r="AB35" s="130">
        <f>SUM(DENIK!AB225:AB231)</f>
        <v>0</v>
      </c>
      <c r="AC35" s="130">
        <f>SUM(DENIK!AC225:AC231)</f>
        <v>0</v>
      </c>
      <c r="AD35" s="130">
        <f>SUM(DENIK!AD225:AD231)</f>
        <v>0</v>
      </c>
      <c r="AE35" s="130">
        <f>SUM(DENIK!AE225:AE231)</f>
        <v>0</v>
      </c>
      <c r="AF35" s="130">
        <f>SUM(DENIK!AF225:AF231)</f>
        <v>0</v>
      </c>
      <c r="AG35" s="130">
        <f>SUM(DENIK!AG225:AG231)</f>
        <v>0</v>
      </c>
      <c r="AH35" s="130">
        <f>SUM(DENIK!AH225:AH231)</f>
        <v>1.5</v>
      </c>
      <c r="AI35" s="133" t="s">
        <v>255</v>
      </c>
      <c r="AJ35" s="130">
        <f t="shared" si="7"/>
        <v>0</v>
      </c>
      <c r="AK35" s="130">
        <f t="shared" si="8"/>
        <v>2.4833333333333334</v>
      </c>
      <c r="AL35" s="131">
        <f t="shared" si="3"/>
        <v>0.13333333333333333</v>
      </c>
      <c r="AM35" s="131">
        <f t="shared" si="4"/>
        <v>0</v>
      </c>
      <c r="AN35" s="131">
        <f t="shared" si="5"/>
        <v>1.6666666666666667</v>
      </c>
      <c r="AO35" s="131">
        <f t="shared" si="9"/>
        <v>0</v>
      </c>
      <c r="AP35" s="131">
        <f t="shared" si="10"/>
        <v>0</v>
      </c>
      <c r="AQ35" s="130">
        <f t="shared" si="11"/>
        <v>0.08333333333333333</v>
      </c>
      <c r="AR35" s="130">
        <f t="shared" si="18"/>
        <v>0</v>
      </c>
      <c r="AS35" s="130">
        <f t="shared" si="6"/>
        <v>0</v>
      </c>
      <c r="AT35" s="130">
        <f t="shared" si="19"/>
        <v>0</v>
      </c>
      <c r="AU35" s="130">
        <f t="shared" si="12"/>
        <v>0</v>
      </c>
      <c r="AV35" s="132">
        <f t="shared" si="13"/>
        <v>1.5</v>
      </c>
    </row>
    <row r="36" spans="2:48" ht="12.75">
      <c r="B36" s="125" t="s">
        <v>256</v>
      </c>
      <c r="C36" s="130"/>
      <c r="D36" s="130">
        <f>SUM(DENIK!D232:D238)</f>
        <v>7</v>
      </c>
      <c r="E36" s="130">
        <f>SUM(DENIK!E232:E238)</f>
        <v>1</v>
      </c>
      <c r="F36" s="130">
        <f>SUM(DENIK!F232:F238)</f>
        <v>8</v>
      </c>
      <c r="G36" s="130">
        <f>SUM(DENIK!G232:G238)</f>
        <v>0</v>
      </c>
      <c r="H36" s="130">
        <f>SUM(DENIK!H232:H238)</f>
        <v>0</v>
      </c>
      <c r="I36" s="130">
        <f>SUM(DENIK!I232:I238)</f>
        <v>483</v>
      </c>
      <c r="J36" s="130">
        <f>SUM(DENIK!J232:J238)</f>
        <v>53</v>
      </c>
      <c r="K36" s="130">
        <f>SUM(DENIK!K232:K238)</f>
        <v>125</v>
      </c>
      <c r="L36" s="130">
        <f>SUM(DENIK!L232:L238)</f>
        <v>20</v>
      </c>
      <c r="M36" s="130">
        <f>SUM(DENIK!M232:M238)</f>
        <v>0</v>
      </c>
      <c r="N36" s="130">
        <f>SUM(DENIK!N232:N238)</f>
        <v>0</v>
      </c>
      <c r="O36" s="130">
        <f>SUM(DENIK!O232:O238)</f>
        <v>18</v>
      </c>
      <c r="P36" s="130">
        <f>SUM(DENIK!P232:P238)</f>
        <v>6</v>
      </c>
      <c r="Q36" s="130">
        <f>SUM(DENIK!Q232:Q238)</f>
        <v>0</v>
      </c>
      <c r="R36" s="130">
        <f>SUM(DENIK!R232:R238)</f>
        <v>0</v>
      </c>
      <c r="S36" s="130">
        <f>SUM(DENIK!S232:S238)</f>
        <v>35</v>
      </c>
      <c r="T36" s="130">
        <f>SUM(DENIK!T232:T238)</f>
        <v>6</v>
      </c>
      <c r="U36" s="130">
        <f>SUM(DENIK!U232:U238)</f>
        <v>57</v>
      </c>
      <c r="V36" s="130">
        <f>SUM(DENIK!V232:V238)</f>
        <v>8</v>
      </c>
      <c r="W36" s="130">
        <f>SUM(DENIK!W232:W238)</f>
        <v>90</v>
      </c>
      <c r="X36" s="130">
        <f>SUM(DENIK!X232:X238)</f>
        <v>13</v>
      </c>
      <c r="Y36" s="130">
        <f>SUM(DENIK!Y232:Y238)</f>
        <v>0</v>
      </c>
      <c r="Z36" s="130">
        <f>SUM(DENIK!Z232:Z238)</f>
        <v>0</v>
      </c>
      <c r="AA36" s="130">
        <f>SUM(DENIK!AA232:AA238)</f>
        <v>0</v>
      </c>
      <c r="AB36" s="130">
        <f>SUM(DENIK!AB232:AB238)</f>
        <v>0</v>
      </c>
      <c r="AC36" s="130">
        <f>SUM(DENIK!AC232:AC238)</f>
        <v>0</v>
      </c>
      <c r="AD36" s="130">
        <f>SUM(DENIK!AD232:AD238)</f>
        <v>80</v>
      </c>
      <c r="AE36" s="130">
        <f>SUM(DENIK!AE232:AE238)</f>
        <v>30</v>
      </c>
      <c r="AF36" s="130">
        <f>SUM(DENIK!AF232:AF238)</f>
        <v>0</v>
      </c>
      <c r="AG36" s="130">
        <f>SUM(DENIK!AG232:AG238)</f>
        <v>0</v>
      </c>
      <c r="AH36" s="130">
        <f>SUM(DENIK!AH232:AH238)</f>
        <v>1.3</v>
      </c>
      <c r="AI36" s="133" t="s">
        <v>256</v>
      </c>
      <c r="AJ36" s="130">
        <f t="shared" si="7"/>
        <v>0</v>
      </c>
      <c r="AK36" s="130">
        <f t="shared" si="8"/>
        <v>0.5833333333333334</v>
      </c>
      <c r="AL36" s="131">
        <f aca="true" t="shared" si="20" ref="AL36:AL55">O36/60</f>
        <v>0.3</v>
      </c>
      <c r="AM36" s="131">
        <f aca="true" t="shared" si="21" ref="AM36:AM55">M36/60</f>
        <v>0</v>
      </c>
      <c r="AN36" s="131">
        <f aca="true" t="shared" si="22" ref="AN36:AN55">K36/60</f>
        <v>2.0833333333333335</v>
      </c>
      <c r="AO36" s="131">
        <f t="shared" si="9"/>
        <v>0.95</v>
      </c>
      <c r="AP36" s="131">
        <f t="shared" si="10"/>
        <v>1.5</v>
      </c>
      <c r="AQ36" s="130">
        <f t="shared" si="11"/>
        <v>0</v>
      </c>
      <c r="AR36" s="130">
        <f t="shared" si="18"/>
        <v>0</v>
      </c>
      <c r="AS36" s="130">
        <f aca="true" t="shared" si="23" ref="AS36:AS55">AF36/60</f>
        <v>0</v>
      </c>
      <c r="AT36" s="130">
        <f aca="true" t="shared" si="24" ref="AT36:AT43">AD36/60</f>
        <v>1.3333333333333333</v>
      </c>
      <c r="AU36" s="130">
        <f t="shared" si="12"/>
        <v>0</v>
      </c>
      <c r="AV36" s="132">
        <f t="shared" si="13"/>
        <v>1.3</v>
      </c>
    </row>
    <row r="37" spans="2:48" ht="12.75">
      <c r="B37" s="125" t="s">
        <v>257</v>
      </c>
      <c r="C37" s="130"/>
      <c r="D37" s="130">
        <f>SUM(DENIK!D239:D245)</f>
        <v>6</v>
      </c>
      <c r="E37" s="130">
        <f>SUM(DENIK!E239:E245)</f>
        <v>0</v>
      </c>
      <c r="F37" s="130">
        <f>SUM(DENIK!F239:F245)</f>
        <v>8</v>
      </c>
      <c r="G37" s="130">
        <f>SUM(DENIK!G239:G245)</f>
        <v>0</v>
      </c>
      <c r="H37" s="130">
        <f>SUM(DENIK!H239:H245)</f>
        <v>0</v>
      </c>
      <c r="I37" s="130">
        <f>SUM(DENIK!I239:I245)</f>
        <v>735</v>
      </c>
      <c r="J37" s="130">
        <f>SUM(DENIK!J239:J245)</f>
        <v>48</v>
      </c>
      <c r="K37" s="130">
        <f>SUM(DENIK!K239:K245)</f>
        <v>225</v>
      </c>
      <c r="L37" s="130">
        <f>SUM(DENIK!L239:L245)</f>
        <v>37</v>
      </c>
      <c r="M37" s="130">
        <f>SUM(DENIK!M239:M245)</f>
        <v>0</v>
      </c>
      <c r="N37" s="130">
        <f>SUM(DENIK!N239:N245)</f>
        <v>0</v>
      </c>
      <c r="O37" s="130">
        <f>SUM(DENIK!O239:O245)</f>
        <v>38</v>
      </c>
      <c r="P37" s="130">
        <f>SUM(DENIK!P239:P245)</f>
        <v>3</v>
      </c>
      <c r="Q37" s="130">
        <f>SUM(DENIK!Q239:Q245)</f>
        <v>0</v>
      </c>
      <c r="R37" s="130">
        <f>SUM(DENIK!R239:R245)</f>
        <v>0</v>
      </c>
      <c r="S37" s="130">
        <f>SUM(DENIK!S239:S245)</f>
        <v>0</v>
      </c>
      <c r="T37" s="130">
        <f>SUM(DENIK!T239:T245)</f>
        <v>0</v>
      </c>
      <c r="U37" s="130">
        <f>SUM(DENIK!U239:U245)</f>
        <v>0</v>
      </c>
      <c r="V37" s="130">
        <f>SUM(DENIK!V239:V245)</f>
        <v>0</v>
      </c>
      <c r="W37" s="130">
        <f>SUM(DENIK!W239:W245)</f>
        <v>60</v>
      </c>
      <c r="X37" s="130">
        <f>SUM(DENIK!X239:X245)</f>
        <v>8</v>
      </c>
      <c r="Y37" s="130">
        <f>SUM(DENIK!Y239:Y245)</f>
        <v>0</v>
      </c>
      <c r="Z37" s="130">
        <f>SUM(DENIK!Z239:Z245)</f>
        <v>10</v>
      </c>
      <c r="AA37" s="130">
        <f>SUM(DENIK!AA239:AA245)</f>
        <v>35</v>
      </c>
      <c r="AB37" s="130">
        <f>SUM(DENIK!AB239:AB245)</f>
        <v>0</v>
      </c>
      <c r="AC37" s="130">
        <f>SUM(DENIK!AC239:AC245)</f>
        <v>0</v>
      </c>
      <c r="AD37" s="130">
        <f>SUM(DENIK!AD239:AD245)</f>
        <v>265</v>
      </c>
      <c r="AE37" s="130">
        <f>SUM(DENIK!AE239:AE245)</f>
        <v>105</v>
      </c>
      <c r="AF37" s="130">
        <f>SUM(DENIK!AF239:AF245)</f>
        <v>0</v>
      </c>
      <c r="AG37" s="130">
        <f>SUM(DENIK!AG239:AG245)</f>
        <v>0</v>
      </c>
      <c r="AH37" s="130">
        <f>SUM(DENIK!AH239:AH245)</f>
        <v>1.7</v>
      </c>
      <c r="AI37" s="133" t="s">
        <v>257</v>
      </c>
      <c r="AJ37" s="130">
        <f t="shared" si="7"/>
        <v>0</v>
      </c>
      <c r="AK37" s="130">
        <f t="shared" si="8"/>
        <v>0</v>
      </c>
      <c r="AL37" s="131">
        <f t="shared" si="20"/>
        <v>0.6333333333333333</v>
      </c>
      <c r="AM37" s="131">
        <f t="shared" si="21"/>
        <v>0</v>
      </c>
      <c r="AN37" s="131">
        <f t="shared" si="22"/>
        <v>3.75</v>
      </c>
      <c r="AO37" s="131">
        <f t="shared" si="9"/>
        <v>0</v>
      </c>
      <c r="AP37" s="131">
        <f t="shared" si="10"/>
        <v>1</v>
      </c>
      <c r="AQ37" s="130">
        <f t="shared" si="11"/>
        <v>0.75</v>
      </c>
      <c r="AR37" s="130">
        <f t="shared" si="18"/>
        <v>0</v>
      </c>
      <c r="AS37" s="130">
        <f t="shared" si="23"/>
        <v>0</v>
      </c>
      <c r="AT37" s="130">
        <f t="shared" si="24"/>
        <v>4.416666666666667</v>
      </c>
      <c r="AU37" s="130">
        <f t="shared" si="12"/>
        <v>0</v>
      </c>
      <c r="AV37" s="132">
        <f t="shared" si="13"/>
        <v>1.7</v>
      </c>
    </row>
    <row r="38" spans="2:48" ht="12.75">
      <c r="B38" s="125" t="s">
        <v>258</v>
      </c>
      <c r="C38" s="130"/>
      <c r="D38" s="130">
        <f>SUM(DENIK!D246:D252)</f>
        <v>7</v>
      </c>
      <c r="E38" s="130">
        <f>SUM(DENIK!E246:E252)</f>
        <v>3</v>
      </c>
      <c r="F38" s="130">
        <f>SUM(DENIK!F246:F252)</f>
        <v>10</v>
      </c>
      <c r="G38" s="130">
        <f>SUM(DENIK!G246:G252)</f>
        <v>0</v>
      </c>
      <c r="H38" s="130">
        <f>SUM(DENIK!H246:H252)</f>
        <v>0</v>
      </c>
      <c r="I38" s="130">
        <f>SUM(DENIK!I246:I252)</f>
        <v>864</v>
      </c>
      <c r="J38" s="130">
        <f>SUM(DENIK!J246:J252)</f>
        <v>78</v>
      </c>
      <c r="K38" s="130">
        <f>SUM(DENIK!K246:K252)</f>
        <v>100</v>
      </c>
      <c r="L38" s="130">
        <f>SUM(DENIK!L246:L252)</f>
        <v>16</v>
      </c>
      <c r="M38" s="130">
        <f>SUM(DENIK!M246:M252)</f>
        <v>0</v>
      </c>
      <c r="N38" s="130">
        <f>SUM(DENIK!N246:N252)</f>
        <v>0</v>
      </c>
      <c r="O38" s="130">
        <f>SUM(DENIK!O246:O252)</f>
        <v>0</v>
      </c>
      <c r="P38" s="130">
        <f>SUM(DENIK!P246:P252)</f>
        <v>0</v>
      </c>
      <c r="Q38" s="130">
        <f>SUM(DENIK!Q246:Q252)</f>
        <v>0</v>
      </c>
      <c r="R38" s="130">
        <f>SUM(DENIK!R246:R252)</f>
        <v>0</v>
      </c>
      <c r="S38" s="130">
        <f>SUM(DENIK!S246:S252)</f>
        <v>121</v>
      </c>
      <c r="T38" s="130">
        <f>SUM(DENIK!T246:T252)</f>
        <v>19</v>
      </c>
      <c r="U38" s="130">
        <f>SUM(DENIK!U246:U252)</f>
        <v>69</v>
      </c>
      <c r="V38" s="130">
        <f>SUM(DENIK!V246:V252)</f>
        <v>12</v>
      </c>
      <c r="W38" s="130">
        <f>SUM(DENIK!W246:W252)</f>
        <v>237</v>
      </c>
      <c r="X38" s="130">
        <f>SUM(DENIK!X246:X252)</f>
        <v>31</v>
      </c>
      <c r="Y38" s="130">
        <f>SUM(DENIK!Y246:Y252)</f>
        <v>0</v>
      </c>
      <c r="Z38" s="130">
        <f>SUM(DENIK!Z246:Z252)</f>
        <v>0</v>
      </c>
      <c r="AA38" s="130">
        <f>SUM(DENIK!AA246:AA252)</f>
        <v>0</v>
      </c>
      <c r="AB38" s="130">
        <f>SUM(DENIK!AB246:AB252)</f>
        <v>0</v>
      </c>
      <c r="AC38" s="130">
        <f>SUM(DENIK!AC246:AC252)</f>
        <v>0</v>
      </c>
      <c r="AD38" s="130">
        <f>SUM(DENIK!AD246:AD252)</f>
        <v>265</v>
      </c>
      <c r="AE38" s="130">
        <f>SUM(DENIK!AE246:AE252)</f>
        <v>105</v>
      </c>
      <c r="AF38" s="130">
        <f>SUM(DENIK!AF246:AF252)</f>
        <v>0</v>
      </c>
      <c r="AG38" s="130">
        <f>SUM(DENIK!AG246:AG252)</f>
        <v>0</v>
      </c>
      <c r="AH38" s="130">
        <f>SUM(DENIK!AH246:AH252)</f>
        <v>1.2</v>
      </c>
      <c r="AI38" s="133" t="s">
        <v>258</v>
      </c>
      <c r="AJ38" s="130">
        <f t="shared" si="7"/>
        <v>0</v>
      </c>
      <c r="AK38" s="130">
        <f t="shared" si="8"/>
        <v>2.0166666666666666</v>
      </c>
      <c r="AL38" s="131">
        <f t="shared" si="20"/>
        <v>0</v>
      </c>
      <c r="AM38" s="131">
        <f t="shared" si="21"/>
        <v>0</v>
      </c>
      <c r="AN38" s="131">
        <f t="shared" si="22"/>
        <v>1.6666666666666667</v>
      </c>
      <c r="AO38" s="131">
        <f t="shared" si="9"/>
        <v>1.15</v>
      </c>
      <c r="AP38" s="131">
        <f t="shared" si="10"/>
        <v>3.95</v>
      </c>
      <c r="AQ38" s="130">
        <f t="shared" si="11"/>
        <v>0</v>
      </c>
      <c r="AR38" s="130">
        <f t="shared" si="18"/>
        <v>0</v>
      </c>
      <c r="AS38" s="130">
        <f t="shared" si="23"/>
        <v>0</v>
      </c>
      <c r="AT38" s="130">
        <f t="shared" si="24"/>
        <v>4.416666666666667</v>
      </c>
      <c r="AU38" s="130">
        <f t="shared" si="12"/>
        <v>0</v>
      </c>
      <c r="AV38" s="132">
        <f t="shared" si="13"/>
        <v>1.2</v>
      </c>
    </row>
    <row r="39" spans="2:48" ht="12.75">
      <c r="B39" s="125" t="s">
        <v>259</v>
      </c>
      <c r="C39" s="130"/>
      <c r="D39" s="130">
        <f>SUM(DENIK!D253:D259)</f>
        <v>6</v>
      </c>
      <c r="E39" s="130">
        <f>SUM(DENIK!E253:E259)</f>
        <v>0</v>
      </c>
      <c r="F39" s="130">
        <f>SUM(DENIK!F253:F259)</f>
        <v>8</v>
      </c>
      <c r="G39" s="130">
        <f>SUM(DENIK!G253:G259)</f>
        <v>0</v>
      </c>
      <c r="H39" s="130">
        <f>SUM(DENIK!H253:H259)</f>
        <v>0</v>
      </c>
      <c r="I39" s="130">
        <f>SUM(DENIK!I253:I259)</f>
        <v>895</v>
      </c>
      <c r="J39" s="130">
        <f>SUM(DENIK!J253:J259)</f>
        <v>86</v>
      </c>
      <c r="K39" s="130">
        <f>SUM(DENIK!K253:K259)</f>
        <v>470</v>
      </c>
      <c r="L39" s="130">
        <f>SUM(DENIK!L253:L259)</f>
        <v>54</v>
      </c>
      <c r="M39" s="130">
        <f>SUM(DENIK!M253:M259)</f>
        <v>0</v>
      </c>
      <c r="N39" s="130">
        <f>SUM(DENIK!N253:N259)</f>
        <v>0</v>
      </c>
      <c r="O39" s="130">
        <f>SUM(DENIK!O253:O259)</f>
        <v>0</v>
      </c>
      <c r="P39" s="130">
        <f>SUM(DENIK!P253:P259)</f>
        <v>0</v>
      </c>
      <c r="Q39" s="130">
        <f>SUM(DENIK!Q253:Q259)</f>
        <v>0</v>
      </c>
      <c r="R39" s="130">
        <f>SUM(DENIK!R253:R259)</f>
        <v>0</v>
      </c>
      <c r="S39" s="130">
        <f>SUM(DENIK!S253:S259)</f>
        <v>0</v>
      </c>
      <c r="T39" s="130">
        <f>SUM(DENIK!T253:T259)</f>
        <v>0</v>
      </c>
      <c r="U39" s="130">
        <f>SUM(DENIK!U253:U259)</f>
        <v>0</v>
      </c>
      <c r="V39" s="130">
        <f>SUM(DENIK!V253:V259)</f>
        <v>0</v>
      </c>
      <c r="W39" s="130">
        <f>SUM(DENIK!W253:W259)</f>
        <v>0</v>
      </c>
      <c r="X39" s="130">
        <f>SUM(DENIK!X253:X259)</f>
        <v>0</v>
      </c>
      <c r="Y39" s="130">
        <f>SUM(DENIK!Y253:Y259)</f>
        <v>0</v>
      </c>
      <c r="Z39" s="130">
        <f>SUM(DENIK!Z253:Z259)</f>
        <v>0</v>
      </c>
      <c r="AA39" s="130">
        <f>SUM(DENIK!AA253:AA259)</f>
        <v>0</v>
      </c>
      <c r="AB39" s="130">
        <f>SUM(DENIK!AB253:AB259)</f>
        <v>150</v>
      </c>
      <c r="AC39" s="130">
        <f>SUM(DENIK!AC253:AC259)</f>
        <v>32</v>
      </c>
      <c r="AD39" s="130">
        <f>SUM(DENIK!AD253:AD259)</f>
        <v>275</v>
      </c>
      <c r="AE39" s="130">
        <f>SUM(DENIK!AE253:AE259)</f>
        <v>108</v>
      </c>
      <c r="AF39" s="130">
        <f>SUM(DENIK!AF253:AF259)</f>
        <v>0</v>
      </c>
      <c r="AG39" s="130">
        <f>SUM(DENIK!AG253:AG259)</f>
        <v>0</v>
      </c>
      <c r="AH39" s="130">
        <f>SUM(DENIK!AH253:AH259)</f>
        <v>0</v>
      </c>
      <c r="AI39" s="133" t="s">
        <v>259</v>
      </c>
      <c r="AJ39" s="130">
        <f t="shared" si="7"/>
        <v>0</v>
      </c>
      <c r="AK39" s="130">
        <f t="shared" si="8"/>
        <v>0</v>
      </c>
      <c r="AL39" s="131">
        <f t="shared" si="20"/>
        <v>0</v>
      </c>
      <c r="AM39" s="131">
        <f t="shared" si="21"/>
        <v>0</v>
      </c>
      <c r="AN39" s="131">
        <f t="shared" si="22"/>
        <v>7.833333333333333</v>
      </c>
      <c r="AO39" s="131">
        <f t="shared" si="9"/>
        <v>0</v>
      </c>
      <c r="AP39" s="131">
        <f t="shared" si="10"/>
        <v>0</v>
      </c>
      <c r="AQ39" s="130">
        <f t="shared" si="11"/>
        <v>0</v>
      </c>
      <c r="AR39" s="130">
        <f t="shared" si="18"/>
        <v>2.5</v>
      </c>
      <c r="AS39" s="130">
        <f t="shared" si="23"/>
        <v>0</v>
      </c>
      <c r="AT39" s="130">
        <f t="shared" si="24"/>
        <v>4.583333333333333</v>
      </c>
      <c r="AU39" s="130">
        <f t="shared" si="12"/>
        <v>0</v>
      </c>
      <c r="AV39" s="132">
        <f t="shared" si="13"/>
        <v>0</v>
      </c>
    </row>
    <row r="40" spans="2:48" ht="12.75">
      <c r="B40" s="125" t="s">
        <v>260</v>
      </c>
      <c r="C40" s="130"/>
      <c r="D40" s="130">
        <f>SUM(DENIK!D260:D266)</f>
        <v>5</v>
      </c>
      <c r="E40" s="130">
        <f>SUM(DENIK!E260:E266)</f>
        <v>0</v>
      </c>
      <c r="F40" s="130">
        <f>SUM(DENIK!F260:F266)</f>
        <v>5</v>
      </c>
      <c r="G40" s="130">
        <f>SUM(DENIK!G260:G266)</f>
        <v>0</v>
      </c>
      <c r="H40" s="130">
        <f>SUM(DENIK!H260:H266)</f>
        <v>0</v>
      </c>
      <c r="I40" s="130">
        <f>SUM(DENIK!I260:I266)</f>
        <v>370</v>
      </c>
      <c r="J40" s="130">
        <f>SUM(DENIK!J260:J266)</f>
        <v>20</v>
      </c>
      <c r="K40" s="130">
        <f>SUM(DENIK!K260:K266)</f>
        <v>105</v>
      </c>
      <c r="L40" s="130">
        <f>SUM(DENIK!L260:L266)</f>
        <v>18</v>
      </c>
      <c r="M40" s="130">
        <f>SUM(DENIK!M260:M266)</f>
        <v>0</v>
      </c>
      <c r="N40" s="130">
        <f>SUM(DENIK!N260:N266)</f>
        <v>0</v>
      </c>
      <c r="O40" s="130">
        <f>SUM(DENIK!O260:O266)</f>
        <v>9</v>
      </c>
      <c r="P40" s="130">
        <f>SUM(DENIK!P260:P266)</f>
        <v>2</v>
      </c>
      <c r="Q40" s="130">
        <f>SUM(DENIK!Q260:Q266)</f>
        <v>0</v>
      </c>
      <c r="R40" s="130">
        <f>SUM(DENIK!R260:R266)</f>
        <v>0</v>
      </c>
      <c r="S40" s="130">
        <f>SUM(DENIK!S260:S266)</f>
        <v>0</v>
      </c>
      <c r="T40" s="130">
        <f>SUM(DENIK!T260:T266)</f>
        <v>0</v>
      </c>
      <c r="U40" s="130">
        <f>SUM(DENIK!U260:U266)</f>
        <v>0</v>
      </c>
      <c r="V40" s="130">
        <f>SUM(DENIK!V260:V266)</f>
        <v>0</v>
      </c>
      <c r="W40" s="130">
        <f>SUM(DENIK!W260:W266)</f>
        <v>0</v>
      </c>
      <c r="X40" s="130">
        <f>SUM(DENIK!X260:X266)</f>
        <v>0</v>
      </c>
      <c r="Y40" s="130">
        <f>SUM(DENIK!Y260:Y266)</f>
        <v>0</v>
      </c>
      <c r="Z40" s="130">
        <f>SUM(DENIK!Z260:Z266)</f>
        <v>0</v>
      </c>
      <c r="AA40" s="130">
        <f>SUM(DENIK!AA260:AA266)</f>
        <v>0</v>
      </c>
      <c r="AB40" s="130">
        <f>SUM(DENIK!AB260:AB266)</f>
        <v>0</v>
      </c>
      <c r="AC40" s="130">
        <f>SUM(DENIK!AC260:AC266)</f>
        <v>0</v>
      </c>
      <c r="AD40" s="130">
        <f>SUM(DENIK!AD260:AD266)</f>
        <v>160</v>
      </c>
      <c r="AE40" s="130">
        <f>SUM(DENIK!AE260:AE266)</f>
        <v>58</v>
      </c>
      <c r="AF40" s="130">
        <f>SUM(DENIK!AF260:AF266)</f>
        <v>0</v>
      </c>
      <c r="AG40" s="130">
        <f>SUM(DENIK!AG260:AG266)</f>
        <v>0</v>
      </c>
      <c r="AH40" s="130">
        <f>SUM(DENIK!AH260:AH266)</f>
        <v>1.6</v>
      </c>
      <c r="AI40" s="133" t="s">
        <v>260</v>
      </c>
      <c r="AJ40" s="130">
        <f t="shared" si="7"/>
        <v>0</v>
      </c>
      <c r="AK40" s="130">
        <f t="shared" si="8"/>
        <v>0</v>
      </c>
      <c r="AL40" s="131">
        <f t="shared" si="20"/>
        <v>0.15</v>
      </c>
      <c r="AM40" s="131">
        <f t="shared" si="21"/>
        <v>0</v>
      </c>
      <c r="AN40" s="131">
        <f t="shared" si="22"/>
        <v>1.75</v>
      </c>
      <c r="AO40" s="131">
        <f t="shared" si="9"/>
        <v>0</v>
      </c>
      <c r="AP40" s="131">
        <f t="shared" si="10"/>
        <v>0</v>
      </c>
      <c r="AQ40" s="130">
        <f t="shared" si="11"/>
        <v>0</v>
      </c>
      <c r="AR40" s="130">
        <f t="shared" si="18"/>
        <v>0</v>
      </c>
      <c r="AS40" s="130">
        <f t="shared" si="23"/>
        <v>0</v>
      </c>
      <c r="AT40" s="130">
        <f t="shared" si="24"/>
        <v>2.6666666666666665</v>
      </c>
      <c r="AU40" s="130">
        <f t="shared" si="12"/>
        <v>0</v>
      </c>
      <c r="AV40" s="132">
        <f t="shared" si="13"/>
        <v>1.6</v>
      </c>
    </row>
    <row r="41" spans="2:48" ht="12.75">
      <c r="B41" s="125" t="s">
        <v>261</v>
      </c>
      <c r="C41" s="130"/>
      <c r="D41" s="130">
        <f>SUM(DENIK!D267:D273)</f>
        <v>6</v>
      </c>
      <c r="E41" s="130">
        <f>SUM(DENIK!E267:E273)</f>
        <v>4</v>
      </c>
      <c r="F41" s="130">
        <f>SUM(DENIK!F267:F273)</f>
        <v>6</v>
      </c>
      <c r="G41" s="130">
        <f>SUM(DENIK!G267:G273)</f>
        <v>0</v>
      </c>
      <c r="H41" s="130">
        <f>SUM(DENIK!H267:H273)</f>
        <v>0</v>
      </c>
      <c r="I41" s="130">
        <f>SUM(DENIK!I267:I273)</f>
        <v>432</v>
      </c>
      <c r="J41" s="130">
        <f>SUM(DENIK!J267:J273)</f>
        <v>57</v>
      </c>
      <c r="K41" s="130">
        <f>SUM(DENIK!K267:K273)</f>
        <v>145</v>
      </c>
      <c r="L41" s="130">
        <f>SUM(DENIK!L267:L273)</f>
        <v>24</v>
      </c>
      <c r="M41" s="130">
        <f>SUM(DENIK!M267:M273)</f>
        <v>0</v>
      </c>
      <c r="N41" s="130">
        <f>SUM(DENIK!N267:N273)</f>
        <v>0</v>
      </c>
      <c r="O41" s="130">
        <f>SUM(DENIK!O267:O273)</f>
        <v>5</v>
      </c>
      <c r="P41" s="130">
        <f>SUM(DENIK!P267:P273)</f>
        <v>2</v>
      </c>
      <c r="Q41" s="130">
        <f>SUM(DENIK!Q267:Q273)</f>
        <v>0</v>
      </c>
      <c r="R41" s="130">
        <f>SUM(DENIK!R267:R273)</f>
        <v>0</v>
      </c>
      <c r="S41" s="130">
        <f>SUM(DENIK!S267:S273)</f>
        <v>187</v>
      </c>
      <c r="T41" s="130">
        <f>SUM(DENIK!T267:T273)</f>
        <v>31</v>
      </c>
      <c r="U41" s="130">
        <f>SUM(DENIK!U267:U273)</f>
        <v>0</v>
      </c>
      <c r="V41" s="130">
        <f>SUM(DENIK!V267:V273)</f>
        <v>0</v>
      </c>
      <c r="W41" s="130">
        <f>SUM(DENIK!W267:W273)</f>
        <v>0</v>
      </c>
      <c r="X41" s="130">
        <f>SUM(DENIK!X267:X273)</f>
        <v>0</v>
      </c>
      <c r="Y41" s="130">
        <f>SUM(DENIK!Y267:Y273)</f>
        <v>0</v>
      </c>
      <c r="Z41" s="130">
        <f>SUM(DENIK!Z267:Z273)</f>
        <v>0</v>
      </c>
      <c r="AA41" s="130">
        <f>SUM(DENIK!AA267:AA273)</f>
        <v>5</v>
      </c>
      <c r="AB41" s="130">
        <f>SUM(DENIK!AB267:AB273)</f>
        <v>0</v>
      </c>
      <c r="AC41" s="130">
        <f>SUM(DENIK!AC267:AC273)</f>
        <v>0</v>
      </c>
      <c r="AD41" s="130">
        <f>SUM(DENIK!AD267:AD273)</f>
        <v>0</v>
      </c>
      <c r="AE41" s="130">
        <f>SUM(DENIK!AE267:AE273)</f>
        <v>0</v>
      </c>
      <c r="AF41" s="130">
        <f>SUM(DENIK!AF267:AF273)</f>
        <v>0</v>
      </c>
      <c r="AG41" s="130">
        <f>SUM(DENIK!AG267:AG273)</f>
        <v>0</v>
      </c>
      <c r="AH41" s="130">
        <f>SUM(DENIK!AH267:AH273)</f>
        <v>1.5</v>
      </c>
      <c r="AI41" s="133" t="s">
        <v>261</v>
      </c>
      <c r="AJ41" s="130">
        <f t="shared" si="7"/>
        <v>0</v>
      </c>
      <c r="AK41" s="130">
        <f t="shared" si="8"/>
        <v>3.1166666666666667</v>
      </c>
      <c r="AL41" s="131">
        <f t="shared" si="20"/>
        <v>0.08333333333333333</v>
      </c>
      <c r="AM41" s="131">
        <f t="shared" si="21"/>
        <v>0</v>
      </c>
      <c r="AN41" s="131">
        <f t="shared" si="22"/>
        <v>2.4166666666666665</v>
      </c>
      <c r="AO41" s="131">
        <f t="shared" si="9"/>
        <v>0</v>
      </c>
      <c r="AP41" s="131">
        <f t="shared" si="10"/>
        <v>0</v>
      </c>
      <c r="AQ41" s="130">
        <f t="shared" si="11"/>
        <v>0.08333333333333333</v>
      </c>
      <c r="AR41" s="130">
        <f t="shared" si="18"/>
        <v>0</v>
      </c>
      <c r="AS41" s="130">
        <f t="shared" si="23"/>
        <v>0</v>
      </c>
      <c r="AT41" s="130">
        <f t="shared" si="24"/>
        <v>0</v>
      </c>
      <c r="AU41" s="130">
        <f t="shared" si="12"/>
        <v>0</v>
      </c>
      <c r="AV41" s="132">
        <f t="shared" si="13"/>
        <v>1.5</v>
      </c>
    </row>
    <row r="42" spans="2:48" ht="12.75">
      <c r="B42" s="125" t="s">
        <v>262</v>
      </c>
      <c r="C42" s="130"/>
      <c r="D42" s="130">
        <f>SUM(DENIK!D274:D280)</f>
        <v>5</v>
      </c>
      <c r="E42" s="130">
        <f>SUM(DENIK!E274:E280)</f>
        <v>0</v>
      </c>
      <c r="F42" s="130">
        <f>SUM(DENIK!F274:F280)</f>
        <v>5</v>
      </c>
      <c r="G42" s="130">
        <f>SUM(DENIK!G274:G280)</f>
        <v>0</v>
      </c>
      <c r="H42" s="130">
        <f>SUM(DENIK!H274:H280)</f>
        <v>0</v>
      </c>
      <c r="I42" s="130">
        <f>SUM(DENIK!I274:I280)</f>
        <v>208</v>
      </c>
      <c r="J42" s="130">
        <f>SUM(DENIK!J274:J280)</f>
        <v>39</v>
      </c>
      <c r="K42" s="130">
        <f>SUM(DENIK!K274:K280)</f>
        <v>175</v>
      </c>
      <c r="L42" s="130">
        <f>SUM(DENIK!L274:L280)</f>
        <v>31</v>
      </c>
      <c r="M42" s="130">
        <f>SUM(DENIK!M274:M280)</f>
        <v>0</v>
      </c>
      <c r="N42" s="130">
        <f>SUM(DENIK!N274:N280)</f>
        <v>0</v>
      </c>
      <c r="O42" s="130">
        <f>SUM(DENIK!O274:O280)</f>
        <v>28</v>
      </c>
      <c r="P42" s="130">
        <f>SUM(DENIK!P274:P280)</f>
        <v>8</v>
      </c>
      <c r="Q42" s="130">
        <f>SUM(DENIK!Q274:Q280)</f>
        <v>0</v>
      </c>
      <c r="R42" s="130">
        <f>SUM(DENIK!R274:R280)</f>
        <v>0</v>
      </c>
      <c r="S42" s="130">
        <f>SUM(DENIK!S274:S280)</f>
        <v>0</v>
      </c>
      <c r="T42" s="130">
        <f>SUM(DENIK!T274:T280)</f>
        <v>0</v>
      </c>
      <c r="U42" s="130">
        <f>SUM(DENIK!U274:U280)</f>
        <v>0</v>
      </c>
      <c r="V42" s="130">
        <f>SUM(DENIK!V274:V280)</f>
        <v>0</v>
      </c>
      <c r="W42" s="130">
        <f>SUM(DENIK!W274:W280)</f>
        <v>0</v>
      </c>
      <c r="X42" s="130">
        <f>SUM(DENIK!X274:X280)</f>
        <v>0</v>
      </c>
      <c r="Y42" s="130">
        <f>SUM(DENIK!Y274:Y280)</f>
        <v>0</v>
      </c>
      <c r="Z42" s="130">
        <f>SUM(DENIK!Z274:Z280)</f>
        <v>0</v>
      </c>
      <c r="AA42" s="130">
        <f>SUM(DENIK!AA274:AA280)</f>
        <v>5</v>
      </c>
      <c r="AB42" s="130">
        <f>SUM(DENIK!AB274:AB280)</f>
        <v>0</v>
      </c>
      <c r="AC42" s="130">
        <f>SUM(DENIK!AC274:AC280)</f>
        <v>0</v>
      </c>
      <c r="AD42" s="130">
        <f>SUM(DENIK!AD274:AD280)</f>
        <v>0</v>
      </c>
      <c r="AE42" s="130">
        <f>SUM(DENIK!AE274:AE280)</f>
        <v>0</v>
      </c>
      <c r="AF42" s="130">
        <f>SUM(DENIK!AF274:AF280)</f>
        <v>0</v>
      </c>
      <c r="AG42" s="130">
        <f>SUM(DENIK!AG274:AG280)</f>
        <v>0</v>
      </c>
      <c r="AH42" s="130">
        <f>SUM(DENIK!AH274:AH280)</f>
        <v>0</v>
      </c>
      <c r="AI42" s="133" t="s">
        <v>262</v>
      </c>
      <c r="AJ42" s="130">
        <f t="shared" si="7"/>
        <v>0</v>
      </c>
      <c r="AK42" s="130">
        <f t="shared" si="8"/>
        <v>0</v>
      </c>
      <c r="AL42" s="131">
        <f t="shared" si="20"/>
        <v>0.4666666666666667</v>
      </c>
      <c r="AM42" s="131">
        <f t="shared" si="21"/>
        <v>0</v>
      </c>
      <c r="AN42" s="131">
        <f t="shared" si="22"/>
        <v>2.9166666666666665</v>
      </c>
      <c r="AO42" s="131">
        <f t="shared" si="9"/>
        <v>0</v>
      </c>
      <c r="AP42" s="131">
        <f t="shared" si="10"/>
        <v>0</v>
      </c>
      <c r="AQ42" s="130">
        <f t="shared" si="11"/>
        <v>0.08333333333333333</v>
      </c>
      <c r="AR42" s="130">
        <f t="shared" si="18"/>
        <v>0</v>
      </c>
      <c r="AS42" s="130">
        <f t="shared" si="23"/>
        <v>0</v>
      </c>
      <c r="AT42" s="130">
        <f t="shared" si="24"/>
        <v>0</v>
      </c>
      <c r="AU42" s="130">
        <f t="shared" si="12"/>
        <v>0</v>
      </c>
      <c r="AV42" s="132">
        <f t="shared" si="13"/>
        <v>0</v>
      </c>
    </row>
    <row r="43" spans="2:48" ht="12.75">
      <c r="B43" s="125" t="s">
        <v>263</v>
      </c>
      <c r="C43" s="130"/>
      <c r="D43" s="130">
        <f>SUM(DENIK!D281:D287)</f>
        <v>6</v>
      </c>
      <c r="E43" s="130">
        <f>SUM(DENIK!E281:E287)</f>
        <v>1</v>
      </c>
      <c r="F43" s="130">
        <f>SUM(DENIK!F281:F287)</f>
        <v>6</v>
      </c>
      <c r="G43" s="130">
        <f>SUM(DENIK!G281:G287)</f>
        <v>0</v>
      </c>
      <c r="H43" s="130">
        <f>SUM(DENIK!H281:H287)</f>
        <v>0</v>
      </c>
      <c r="I43" s="130">
        <f>SUM(DENIK!I281:I287)</f>
        <v>286</v>
      </c>
      <c r="J43" s="130">
        <f>SUM(DENIK!J281:J287)</f>
        <v>33</v>
      </c>
      <c r="K43" s="130">
        <f>SUM(DENIK!K281:K287)</f>
        <v>49</v>
      </c>
      <c r="L43" s="130">
        <f>SUM(DENIK!L281:L287)</f>
        <v>9</v>
      </c>
      <c r="M43" s="130">
        <f>SUM(DENIK!M281:M287)</f>
        <v>0</v>
      </c>
      <c r="N43" s="130">
        <f>SUM(DENIK!N281:N287)</f>
        <v>0</v>
      </c>
      <c r="O43" s="130">
        <f>SUM(DENIK!O281:O287)</f>
        <v>2</v>
      </c>
      <c r="P43" s="130">
        <f>SUM(DENIK!P281:P287)</f>
        <v>1</v>
      </c>
      <c r="Q43" s="130">
        <f>SUM(DENIK!Q281:Q287)</f>
        <v>0</v>
      </c>
      <c r="R43" s="130">
        <f>SUM(DENIK!R281:R287)</f>
        <v>0</v>
      </c>
      <c r="S43" s="130">
        <f>SUM(DENIK!S281:S287)</f>
        <v>31</v>
      </c>
      <c r="T43" s="130">
        <f>SUM(DENIK!T281:T287)</f>
        <v>4</v>
      </c>
      <c r="U43" s="130">
        <f>SUM(DENIK!U281:U287)</f>
        <v>0</v>
      </c>
      <c r="V43" s="130">
        <f>SUM(DENIK!V281:V287)</f>
        <v>0</v>
      </c>
      <c r="W43" s="130">
        <f>SUM(DENIK!W281:W287)</f>
        <v>194</v>
      </c>
      <c r="X43" s="130">
        <f>SUM(DENIK!X281:X287)</f>
        <v>19</v>
      </c>
      <c r="Y43" s="130">
        <f>SUM(DENIK!Y281:Y287)</f>
        <v>0</v>
      </c>
      <c r="Z43" s="130">
        <f>SUM(DENIK!Z281:Z287)</f>
        <v>5</v>
      </c>
      <c r="AA43" s="130">
        <f>SUM(DENIK!AA281:AA287)</f>
        <v>5</v>
      </c>
      <c r="AB43" s="130">
        <f>SUM(DENIK!AB281:AB287)</f>
        <v>0</v>
      </c>
      <c r="AC43" s="130">
        <f>SUM(DENIK!AC281:AC287)</f>
        <v>0</v>
      </c>
      <c r="AD43" s="130">
        <f>SUM(DENIK!AD281:AD287)</f>
        <v>0</v>
      </c>
      <c r="AE43" s="130">
        <f>SUM(DENIK!AE281:AE287)</f>
        <v>0</v>
      </c>
      <c r="AF43" s="130">
        <f>SUM(DENIK!AF281:AF287)</f>
        <v>0</v>
      </c>
      <c r="AG43" s="130">
        <f>SUM(DENIK!AG281:AG287)</f>
        <v>0</v>
      </c>
      <c r="AH43" s="130">
        <f>SUM(DENIK!AH281:AH287)</f>
        <v>0</v>
      </c>
      <c r="AI43" s="133" t="s">
        <v>263</v>
      </c>
      <c r="AJ43" s="130">
        <f t="shared" si="7"/>
        <v>0</v>
      </c>
      <c r="AK43" s="130">
        <f t="shared" si="8"/>
        <v>0.5166666666666667</v>
      </c>
      <c r="AL43" s="131">
        <f t="shared" si="20"/>
        <v>0.03333333333333333</v>
      </c>
      <c r="AM43" s="131">
        <f t="shared" si="21"/>
        <v>0</v>
      </c>
      <c r="AN43" s="131">
        <f t="shared" si="22"/>
        <v>0.8166666666666667</v>
      </c>
      <c r="AO43" s="131">
        <f t="shared" si="9"/>
        <v>0</v>
      </c>
      <c r="AP43" s="131">
        <f t="shared" si="10"/>
        <v>3.2333333333333334</v>
      </c>
      <c r="AQ43" s="130">
        <f t="shared" si="11"/>
        <v>0.16666666666666666</v>
      </c>
      <c r="AR43" s="130">
        <f t="shared" si="18"/>
        <v>0</v>
      </c>
      <c r="AS43" s="130">
        <f t="shared" si="23"/>
        <v>0</v>
      </c>
      <c r="AT43" s="130">
        <f t="shared" si="24"/>
        <v>0</v>
      </c>
      <c r="AU43" s="130">
        <f t="shared" si="12"/>
        <v>0</v>
      </c>
      <c r="AV43" s="132">
        <f t="shared" si="13"/>
        <v>0</v>
      </c>
    </row>
    <row r="44" spans="2:48" ht="12.75">
      <c r="B44" s="125" t="s">
        <v>264</v>
      </c>
      <c r="C44" s="130"/>
      <c r="D44" s="130">
        <f>SUM(DENIK!D288:D294)</f>
        <v>5</v>
      </c>
      <c r="E44" s="130">
        <f>SUM(DENIK!E288:E294)</f>
        <v>4</v>
      </c>
      <c r="F44" s="130">
        <f>SUM(DENIK!F288:F294)</f>
        <v>5</v>
      </c>
      <c r="G44" s="130">
        <f>SUM(DENIK!G288:G294)</f>
        <v>0</v>
      </c>
      <c r="H44" s="130">
        <f>SUM(DENIK!H288:H294)</f>
        <v>0</v>
      </c>
      <c r="I44" s="130">
        <f>SUM(DENIK!I288:I294)</f>
        <v>289</v>
      </c>
      <c r="J44" s="130">
        <f>SUM(DENIK!J288:J294)</f>
        <v>39</v>
      </c>
      <c r="K44" s="130">
        <f>SUM(DENIK!K288:K294)</f>
        <v>58</v>
      </c>
      <c r="L44" s="130">
        <f>SUM(DENIK!L288:L294)</f>
        <v>10</v>
      </c>
      <c r="M44" s="130">
        <f>SUM(DENIK!M288:M294)</f>
        <v>0</v>
      </c>
      <c r="N44" s="130">
        <f>SUM(DENIK!N288:N294)</f>
        <v>0</v>
      </c>
      <c r="O44" s="130">
        <f>SUM(DENIK!O288:O294)</f>
        <v>0</v>
      </c>
      <c r="P44" s="130">
        <f>SUM(DENIK!P288:P294)</f>
        <v>0</v>
      </c>
      <c r="Q44" s="130">
        <f>SUM(DENIK!Q288:Q294)</f>
        <v>0</v>
      </c>
      <c r="R44" s="130">
        <f>SUM(DENIK!R288:R294)</f>
        <v>0</v>
      </c>
      <c r="S44" s="130">
        <f>SUM(DENIK!S288:S294)</f>
        <v>226</v>
      </c>
      <c r="T44" s="130">
        <f>SUM(DENIK!T288:T294)</f>
        <v>29</v>
      </c>
      <c r="U44" s="130">
        <f>SUM(DENIK!U288:U294)</f>
        <v>0</v>
      </c>
      <c r="V44" s="130">
        <f>SUM(DENIK!V288:V294)</f>
        <v>0</v>
      </c>
      <c r="W44" s="130">
        <f>SUM(DENIK!W288:W294)</f>
        <v>0</v>
      </c>
      <c r="X44" s="130">
        <f>SUM(DENIK!X288:X294)</f>
        <v>0</v>
      </c>
      <c r="Y44" s="130">
        <f>SUM(DENIK!Y288:Y294)</f>
        <v>0</v>
      </c>
      <c r="Z44" s="130">
        <f>SUM(DENIK!Z288:Z294)</f>
        <v>0</v>
      </c>
      <c r="AA44" s="130">
        <f>SUM(DENIK!AA288:AA294)</f>
        <v>5</v>
      </c>
      <c r="AB44" s="130">
        <f>SUM(DENIK!AB288:AB294)</f>
        <v>0</v>
      </c>
      <c r="AC44" s="130">
        <f>SUM(DENIK!AC288:AC294)</f>
        <v>0</v>
      </c>
      <c r="AD44" s="130">
        <f>SUM(DENIK!AD288:AD294)</f>
        <v>0</v>
      </c>
      <c r="AE44" s="130">
        <f>SUM(DENIK!AE288:AE294)</f>
        <v>0</v>
      </c>
      <c r="AF44" s="130">
        <f>SUM(DENIK!AF288:AF294)</f>
        <v>0</v>
      </c>
      <c r="AG44" s="130">
        <f>SUM(DENIK!AG288:AG294)</f>
        <v>0</v>
      </c>
      <c r="AH44" s="130">
        <f>SUM(DENIK!AH288:AH294)</f>
        <v>0</v>
      </c>
      <c r="AI44" s="133" t="s">
        <v>264</v>
      </c>
      <c r="AJ44" s="130">
        <f t="shared" si="7"/>
        <v>0</v>
      </c>
      <c r="AK44" s="130">
        <f t="shared" si="8"/>
        <v>3.7666666666666666</v>
      </c>
      <c r="AL44" s="131">
        <f t="shared" si="20"/>
        <v>0</v>
      </c>
      <c r="AM44" s="131">
        <f t="shared" si="21"/>
        <v>0</v>
      </c>
      <c r="AN44" s="131">
        <f t="shared" si="22"/>
        <v>0.9666666666666667</v>
      </c>
      <c r="AO44" s="131">
        <f t="shared" si="9"/>
        <v>0</v>
      </c>
      <c r="AP44" s="131">
        <f t="shared" si="10"/>
        <v>0</v>
      </c>
      <c r="AQ44" s="130">
        <f t="shared" si="11"/>
        <v>0.08333333333333333</v>
      </c>
      <c r="AR44" s="130">
        <f t="shared" si="18"/>
        <v>0</v>
      </c>
      <c r="AS44" s="130">
        <f t="shared" si="23"/>
        <v>0</v>
      </c>
      <c r="AT44" s="130">
        <f>AD44/60</f>
        <v>0</v>
      </c>
      <c r="AU44" s="130">
        <f t="shared" si="12"/>
        <v>0</v>
      </c>
      <c r="AV44" s="132">
        <f t="shared" si="13"/>
        <v>0</v>
      </c>
    </row>
    <row r="45" spans="2:48" ht="12.75">
      <c r="B45" s="125" t="s">
        <v>265</v>
      </c>
      <c r="C45" s="130"/>
      <c r="D45" s="130">
        <f>SUM(DENIK!D295:D301)</f>
        <v>3</v>
      </c>
      <c r="E45" s="130">
        <f>SUM(DENIK!E295:E301)</f>
        <v>1</v>
      </c>
      <c r="F45" s="130">
        <f>SUM(DENIK!F295:F301)</f>
        <v>5</v>
      </c>
      <c r="G45" s="130">
        <f>SUM(DENIK!G295:G301)</f>
        <v>7</v>
      </c>
      <c r="H45" s="130">
        <f>SUM(DENIK!H295:H301)</f>
        <v>0</v>
      </c>
      <c r="I45" s="130">
        <f>SUM(DENIK!I295:I301)</f>
        <v>363</v>
      </c>
      <c r="J45" s="130">
        <f>SUM(DENIK!J295:J301)</f>
        <v>76</v>
      </c>
      <c r="K45" s="130">
        <f>SUM(DENIK!K295:K301)</f>
        <v>16</v>
      </c>
      <c r="L45" s="130">
        <f>SUM(DENIK!L295:L301)</f>
        <v>3</v>
      </c>
      <c r="M45" s="130">
        <f>SUM(DENIK!M295:M301)</f>
        <v>0</v>
      </c>
      <c r="N45" s="130">
        <f>SUM(DENIK!N295:N301)</f>
        <v>0</v>
      </c>
      <c r="O45" s="130">
        <f>SUM(DENIK!O295:O301)</f>
        <v>0</v>
      </c>
      <c r="P45" s="130">
        <f>SUM(DENIK!P295:P301)</f>
        <v>0</v>
      </c>
      <c r="Q45" s="130">
        <f>SUM(DENIK!Q295:Q301)</f>
        <v>0</v>
      </c>
      <c r="R45" s="130">
        <f>SUM(DENIK!R295:R301)</f>
        <v>0</v>
      </c>
      <c r="S45" s="130">
        <f>SUM(DENIK!S295:S301)</f>
        <v>267</v>
      </c>
      <c r="T45" s="130">
        <f>SUM(DENIK!T295:T301)</f>
        <v>46</v>
      </c>
      <c r="U45" s="130">
        <f>SUM(DENIK!U295:U301)</f>
        <v>0</v>
      </c>
      <c r="V45" s="130">
        <f>SUM(DENIK!V295:V301)</f>
        <v>0</v>
      </c>
      <c r="W45" s="130">
        <f>SUM(DENIK!W295:W301)</f>
        <v>0</v>
      </c>
      <c r="X45" s="130">
        <f>SUM(DENIK!X295:X301)</f>
        <v>0</v>
      </c>
      <c r="Y45" s="130">
        <f>SUM(DENIK!Y295:Y301)</f>
        <v>0</v>
      </c>
      <c r="Z45" s="130">
        <f>SUM(DENIK!Z295:Z301)</f>
        <v>0</v>
      </c>
      <c r="AA45" s="130">
        <f>SUM(DENIK!AA295:AA301)</f>
        <v>0</v>
      </c>
      <c r="AB45" s="130">
        <f>SUM(DENIK!AB295:AB301)</f>
        <v>80</v>
      </c>
      <c r="AC45" s="130">
        <f>SUM(DENIK!AC295:AC301)</f>
        <v>27</v>
      </c>
      <c r="AD45" s="130">
        <f>SUM(DENIK!AD295:AD301)</f>
        <v>0</v>
      </c>
      <c r="AE45" s="130">
        <f>SUM(DENIK!AE295:AE301)</f>
        <v>0</v>
      </c>
      <c r="AF45" s="130">
        <f>SUM(DENIK!AF295:AF301)</f>
        <v>0</v>
      </c>
      <c r="AG45" s="130">
        <f>SUM(DENIK!AG295:AG301)</f>
        <v>0</v>
      </c>
      <c r="AH45" s="130">
        <f>SUM(DENIK!AH295:AH301)</f>
        <v>0</v>
      </c>
      <c r="AI45" s="133" t="s">
        <v>265</v>
      </c>
      <c r="AJ45" s="130">
        <f t="shared" si="7"/>
        <v>0</v>
      </c>
      <c r="AK45" s="130">
        <f t="shared" si="8"/>
        <v>4.45</v>
      </c>
      <c r="AL45" s="131">
        <f t="shared" si="20"/>
        <v>0</v>
      </c>
      <c r="AM45" s="131">
        <f t="shared" si="21"/>
        <v>0</v>
      </c>
      <c r="AN45" s="131">
        <f t="shared" si="22"/>
        <v>0.26666666666666666</v>
      </c>
      <c r="AO45" s="131">
        <f t="shared" si="9"/>
        <v>0</v>
      </c>
      <c r="AP45" s="131">
        <f t="shared" si="10"/>
        <v>0</v>
      </c>
      <c r="AQ45" s="130">
        <f t="shared" si="11"/>
        <v>0</v>
      </c>
      <c r="AR45" s="130">
        <f t="shared" si="18"/>
        <v>1.3333333333333333</v>
      </c>
      <c r="AS45" s="130">
        <f t="shared" si="23"/>
        <v>0</v>
      </c>
      <c r="AT45" s="130">
        <f>AD45/60</f>
        <v>0</v>
      </c>
      <c r="AU45" s="130">
        <f t="shared" si="12"/>
        <v>0</v>
      </c>
      <c r="AV45" s="132">
        <f t="shared" si="13"/>
        <v>0</v>
      </c>
    </row>
    <row r="46" spans="2:48" ht="12.75">
      <c r="B46" s="125" t="s">
        <v>266</v>
      </c>
      <c r="C46" s="130"/>
      <c r="D46" s="130">
        <f>SUM(DENIK!D302:D308)</f>
        <v>4</v>
      </c>
      <c r="E46" s="130">
        <f>SUM(DENIK!E302:E308)</f>
        <v>1</v>
      </c>
      <c r="F46" s="130">
        <f>SUM(DENIK!F302:F308)</f>
        <v>4</v>
      </c>
      <c r="G46" s="130">
        <f>SUM(DENIK!G302:G308)</f>
        <v>7</v>
      </c>
      <c r="H46" s="130">
        <f>SUM(DENIK!H302:H308)</f>
        <v>0</v>
      </c>
      <c r="I46" s="130">
        <f>SUM(DENIK!I302:I308)</f>
        <v>259</v>
      </c>
      <c r="J46" s="130">
        <f>SUM(DENIK!J302:J308)</f>
        <v>27</v>
      </c>
      <c r="K46" s="130">
        <f>SUM(DENIK!K302:K308)</f>
        <v>12</v>
      </c>
      <c r="L46" s="130">
        <f>SUM(DENIK!L302:L308)</f>
        <v>2</v>
      </c>
      <c r="M46" s="130">
        <f>SUM(DENIK!M302:M308)</f>
        <v>0</v>
      </c>
      <c r="N46" s="130">
        <f>SUM(DENIK!N302:N308)</f>
        <v>0</v>
      </c>
      <c r="O46" s="130">
        <f>SUM(DENIK!O302:O308)</f>
        <v>0</v>
      </c>
      <c r="P46" s="130">
        <f>SUM(DENIK!P302:P308)</f>
        <v>0</v>
      </c>
      <c r="Q46" s="130">
        <f>SUM(DENIK!Q302:Q308)</f>
        <v>0</v>
      </c>
      <c r="R46" s="130">
        <f>SUM(DENIK!R302:R308)</f>
        <v>0</v>
      </c>
      <c r="S46" s="130">
        <f>SUM(DENIK!S302:S308)</f>
        <v>71</v>
      </c>
      <c r="T46" s="130">
        <f>SUM(DENIK!T302:T308)</f>
        <v>10</v>
      </c>
      <c r="U46" s="130">
        <f>SUM(DENIK!U302:U308)</f>
        <v>0</v>
      </c>
      <c r="V46" s="130">
        <f>SUM(DENIK!V302:V308)</f>
        <v>0</v>
      </c>
      <c r="W46" s="130">
        <f>SUM(DENIK!W302:W308)</f>
        <v>0</v>
      </c>
      <c r="X46" s="130">
        <f>SUM(DENIK!X302:X308)</f>
        <v>0</v>
      </c>
      <c r="Y46" s="130">
        <f>SUM(DENIK!Y302:Y308)</f>
        <v>0</v>
      </c>
      <c r="Z46" s="130">
        <f>SUM(DENIK!Z302:Z308)</f>
        <v>0</v>
      </c>
      <c r="AA46" s="130">
        <f>SUM(DENIK!AA302:AA308)</f>
        <v>0</v>
      </c>
      <c r="AB46" s="130">
        <f>SUM(DENIK!AB302:AB308)</f>
        <v>60</v>
      </c>
      <c r="AC46" s="130">
        <f>SUM(DENIK!AC302:AC308)</f>
        <v>15</v>
      </c>
      <c r="AD46" s="130">
        <f>SUM(DENIK!AD302:AD308)</f>
        <v>20</v>
      </c>
      <c r="AE46" s="130">
        <f>SUM(DENIK!AE302:AE308)</f>
        <v>7</v>
      </c>
      <c r="AF46" s="130">
        <f>SUM(DENIK!AF302:AF308)</f>
        <v>0</v>
      </c>
      <c r="AG46" s="130">
        <f>SUM(DENIK!AG302:AG308)</f>
        <v>0</v>
      </c>
      <c r="AH46" s="130">
        <f>SUM(DENIK!AH302:AH308)</f>
        <v>1.6</v>
      </c>
      <c r="AI46" s="133" t="s">
        <v>266</v>
      </c>
      <c r="AJ46" s="130">
        <f t="shared" si="7"/>
        <v>0</v>
      </c>
      <c r="AK46" s="130">
        <f t="shared" si="8"/>
        <v>1.1833333333333333</v>
      </c>
      <c r="AL46" s="131">
        <f t="shared" si="20"/>
        <v>0</v>
      </c>
      <c r="AM46" s="131">
        <f t="shared" si="21"/>
        <v>0</v>
      </c>
      <c r="AN46" s="131">
        <f t="shared" si="22"/>
        <v>0.2</v>
      </c>
      <c r="AO46" s="131">
        <f t="shared" si="9"/>
        <v>0</v>
      </c>
      <c r="AP46" s="131">
        <f t="shared" si="10"/>
        <v>0</v>
      </c>
      <c r="AQ46" s="130">
        <f t="shared" si="11"/>
        <v>0</v>
      </c>
      <c r="AR46" s="130">
        <f t="shared" si="18"/>
        <v>1</v>
      </c>
      <c r="AS46" s="130">
        <f t="shared" si="23"/>
        <v>0</v>
      </c>
      <c r="AT46" s="130">
        <f>AD46/60</f>
        <v>0.3333333333333333</v>
      </c>
      <c r="AU46" s="130">
        <f t="shared" si="12"/>
        <v>0</v>
      </c>
      <c r="AV46" s="132">
        <f t="shared" si="13"/>
        <v>1.6</v>
      </c>
    </row>
    <row r="47" spans="2:48" ht="12.75">
      <c r="B47" s="125" t="s">
        <v>267</v>
      </c>
      <c r="C47" s="130"/>
      <c r="D47" s="130">
        <f>SUM(DENIK!D309:D315)</f>
        <v>4</v>
      </c>
      <c r="E47" s="130">
        <f>SUM(DENIK!E309:E315)</f>
        <v>1</v>
      </c>
      <c r="F47" s="130">
        <f>SUM(DENIK!F309:F315)</f>
        <v>4</v>
      </c>
      <c r="G47" s="130">
        <f>SUM(DENIK!G309:G315)</f>
        <v>7</v>
      </c>
      <c r="H47" s="130">
        <f>SUM(DENIK!H309:H315)</f>
        <v>0</v>
      </c>
      <c r="I47" s="130">
        <f>SUM(DENIK!I309:I315)</f>
        <v>229</v>
      </c>
      <c r="J47" s="130">
        <f>SUM(DENIK!J309:J315)</f>
        <v>15</v>
      </c>
      <c r="K47" s="130">
        <f>SUM(DENIK!K309:K315)</f>
        <v>37</v>
      </c>
      <c r="L47" s="130">
        <f>SUM(DENIK!L309:L315)</f>
        <v>7</v>
      </c>
      <c r="M47" s="130">
        <f>SUM(DENIK!M309:M315)</f>
        <v>0</v>
      </c>
      <c r="N47" s="130">
        <f>SUM(DENIK!N309:N315)</f>
        <v>0</v>
      </c>
      <c r="O47" s="130">
        <f>SUM(DENIK!O309:O315)</f>
        <v>0</v>
      </c>
      <c r="P47" s="130">
        <f>SUM(DENIK!P309:P315)</f>
        <v>0</v>
      </c>
      <c r="Q47" s="130">
        <f>SUM(DENIK!Q309:Q315)</f>
        <v>0</v>
      </c>
      <c r="R47" s="130">
        <f>SUM(DENIK!R309:R315)</f>
        <v>0</v>
      </c>
      <c r="S47" s="130">
        <f>SUM(DENIK!S309:S315)</f>
        <v>55</v>
      </c>
      <c r="T47" s="130">
        <f>SUM(DENIK!T309:T315)</f>
        <v>8</v>
      </c>
      <c r="U47" s="130">
        <f>SUM(DENIK!U309:U315)</f>
        <v>0</v>
      </c>
      <c r="V47" s="130">
        <f>SUM(DENIK!V309:V315)</f>
        <v>0</v>
      </c>
      <c r="W47" s="130">
        <f>SUM(DENIK!W309:W315)</f>
        <v>0</v>
      </c>
      <c r="X47" s="130">
        <f>SUM(DENIK!X309:X315)</f>
        <v>0</v>
      </c>
      <c r="Y47" s="130">
        <f>SUM(DENIK!Y309:Y315)</f>
        <v>0</v>
      </c>
      <c r="Z47" s="130">
        <f>SUM(DENIK!Z309:Z315)</f>
        <v>0</v>
      </c>
      <c r="AA47" s="130">
        <f>SUM(DENIK!AA309:AA315)</f>
        <v>0</v>
      </c>
      <c r="AB47" s="130">
        <f>SUM(DENIK!AB309:AB315)</f>
        <v>0</v>
      </c>
      <c r="AC47" s="130">
        <f>SUM(DENIK!AC309:AC315)</f>
        <v>0</v>
      </c>
      <c r="AD47" s="130">
        <f>SUM(DENIK!AD309:AD315)</f>
        <v>65</v>
      </c>
      <c r="AE47" s="130">
        <f>SUM(DENIK!AE309:AE315)</f>
        <v>28</v>
      </c>
      <c r="AF47" s="130">
        <f>SUM(DENIK!AF309:AF315)</f>
        <v>0</v>
      </c>
      <c r="AG47" s="130">
        <f>SUM(DENIK!AG309:AG315)</f>
        <v>0</v>
      </c>
      <c r="AH47" s="130">
        <f>SUM(DENIK!AH309:AH315)</f>
        <v>1.2</v>
      </c>
      <c r="AI47" s="133" t="s">
        <v>267</v>
      </c>
      <c r="AJ47" s="130">
        <f t="shared" si="7"/>
        <v>0</v>
      </c>
      <c r="AK47" s="130">
        <f t="shared" si="8"/>
        <v>0.9166666666666666</v>
      </c>
      <c r="AL47" s="131">
        <f t="shared" si="20"/>
        <v>0</v>
      </c>
      <c r="AM47" s="131">
        <f t="shared" si="21"/>
        <v>0</v>
      </c>
      <c r="AN47" s="131">
        <f t="shared" si="22"/>
        <v>0.6166666666666667</v>
      </c>
      <c r="AO47" s="131">
        <f t="shared" si="9"/>
        <v>0</v>
      </c>
      <c r="AP47" s="131">
        <f t="shared" si="10"/>
        <v>0</v>
      </c>
      <c r="AQ47" s="130">
        <f t="shared" si="11"/>
        <v>0</v>
      </c>
      <c r="AR47" s="130">
        <f t="shared" si="18"/>
        <v>0</v>
      </c>
      <c r="AS47" s="130">
        <f t="shared" si="23"/>
        <v>0</v>
      </c>
      <c r="AT47" s="130">
        <f>AD47/60</f>
        <v>1.0833333333333333</v>
      </c>
      <c r="AU47" s="130">
        <f t="shared" si="12"/>
        <v>0</v>
      </c>
      <c r="AV47" s="132">
        <f t="shared" si="13"/>
        <v>1.2</v>
      </c>
    </row>
    <row r="48" spans="2:48" ht="12.75">
      <c r="B48" s="125" t="s">
        <v>268</v>
      </c>
      <c r="C48" s="130"/>
      <c r="D48" s="130">
        <f>SUM(DENIK!D316:D322)</f>
        <v>4</v>
      </c>
      <c r="E48" s="130">
        <f>SUM(DENIK!E316:E322)</f>
        <v>1</v>
      </c>
      <c r="F48" s="130">
        <f>SUM(DENIK!F316:F322)</f>
        <v>4</v>
      </c>
      <c r="G48" s="130">
        <f>SUM(DENIK!G316:G322)</f>
        <v>7</v>
      </c>
      <c r="H48" s="130">
        <f>SUM(DENIK!H316:H322)</f>
        <v>0</v>
      </c>
      <c r="I48" s="130">
        <f>SUM(DENIK!I316:I322)</f>
        <v>288</v>
      </c>
      <c r="J48" s="130">
        <f>SUM(DENIK!J316:J322)</f>
        <v>29</v>
      </c>
      <c r="K48" s="130">
        <f>SUM(DENIK!K316:K322)</f>
        <v>47</v>
      </c>
      <c r="L48" s="130">
        <f>SUM(DENIK!L316:L322)</f>
        <v>8</v>
      </c>
      <c r="M48" s="130">
        <f>SUM(DENIK!M316:M322)</f>
        <v>0</v>
      </c>
      <c r="N48" s="130">
        <f>SUM(DENIK!N316:N322)</f>
        <v>0</v>
      </c>
      <c r="O48" s="130">
        <f>SUM(DENIK!O316:O322)</f>
        <v>0</v>
      </c>
      <c r="P48" s="130">
        <f>SUM(DENIK!P316:P322)</f>
        <v>0</v>
      </c>
      <c r="Q48" s="130">
        <f>SUM(DENIK!Q316:Q322)</f>
        <v>0</v>
      </c>
      <c r="R48" s="130">
        <f>SUM(DENIK!R316:R322)</f>
        <v>0</v>
      </c>
      <c r="S48" s="130">
        <f>SUM(DENIK!S316:S322)</f>
        <v>58</v>
      </c>
      <c r="T48" s="130">
        <f>SUM(DENIK!T316:T322)</f>
        <v>10</v>
      </c>
      <c r="U48" s="130">
        <f>SUM(DENIK!U316:U322)</f>
        <v>0</v>
      </c>
      <c r="V48" s="130">
        <f>SUM(DENIK!V316:V322)</f>
        <v>0</v>
      </c>
      <c r="W48" s="130">
        <f>SUM(DENIK!W316:W322)</f>
        <v>73</v>
      </c>
      <c r="X48" s="130">
        <f>SUM(DENIK!X316:X322)</f>
        <v>11</v>
      </c>
      <c r="Y48" s="130">
        <f>SUM(DENIK!Y316:Y322)</f>
        <v>0</v>
      </c>
      <c r="Z48" s="130">
        <f>SUM(DENIK!Z316:Z322)</f>
        <v>26</v>
      </c>
      <c r="AA48" s="130">
        <f>SUM(DENIK!AA316:AA322)</f>
        <v>0</v>
      </c>
      <c r="AB48" s="130">
        <f>SUM(DENIK!AB316:AB322)</f>
        <v>0</v>
      </c>
      <c r="AC48" s="130">
        <f>SUM(DENIK!AC316:AC322)</f>
        <v>0</v>
      </c>
      <c r="AD48" s="130">
        <f>SUM(DENIK!AD316:AD322)</f>
        <v>0</v>
      </c>
      <c r="AE48" s="130">
        <f>SUM(DENIK!AE316:AE322)</f>
        <v>0</v>
      </c>
      <c r="AF48" s="130">
        <f>SUM(DENIK!AF316:AF322)</f>
        <v>0</v>
      </c>
      <c r="AG48" s="130">
        <f>SUM(DENIK!AG316:AG322)</f>
        <v>0</v>
      </c>
      <c r="AH48" s="130">
        <f>SUM(DENIK!AH316:AH322)</f>
        <v>1.4</v>
      </c>
      <c r="AI48" s="133" t="s">
        <v>268</v>
      </c>
      <c r="AJ48" s="130">
        <f t="shared" si="7"/>
        <v>0</v>
      </c>
      <c r="AK48" s="130">
        <f t="shared" si="8"/>
        <v>0.9666666666666667</v>
      </c>
      <c r="AL48" s="131">
        <f t="shared" si="20"/>
        <v>0</v>
      </c>
      <c r="AM48" s="131">
        <f t="shared" si="21"/>
        <v>0</v>
      </c>
      <c r="AN48" s="131">
        <f t="shared" si="22"/>
        <v>0.7833333333333333</v>
      </c>
      <c r="AO48" s="131">
        <f t="shared" si="9"/>
        <v>0</v>
      </c>
      <c r="AP48" s="131">
        <f t="shared" si="10"/>
        <v>1.2166666666666666</v>
      </c>
      <c r="AQ48" s="130">
        <f t="shared" si="11"/>
        <v>0.43333333333333335</v>
      </c>
      <c r="AR48" s="130">
        <f aca="true" t="shared" si="25" ref="AR48:AR55">AB48/60</f>
        <v>0</v>
      </c>
      <c r="AS48" s="130">
        <f t="shared" si="23"/>
        <v>0</v>
      </c>
      <c r="AT48" s="130">
        <f aca="true" t="shared" si="26" ref="AT48:AT55">AD48/60</f>
        <v>0</v>
      </c>
      <c r="AU48" s="130">
        <f t="shared" si="12"/>
        <v>0</v>
      </c>
      <c r="AV48" s="132">
        <f t="shared" si="13"/>
        <v>1.4</v>
      </c>
    </row>
    <row r="49" spans="2:48" ht="12.75">
      <c r="B49" s="125" t="s">
        <v>269</v>
      </c>
      <c r="C49" s="130"/>
      <c r="D49" s="130">
        <f>SUM(DENIK!D323:D329)</f>
        <v>6</v>
      </c>
      <c r="E49" s="130">
        <f>SUM(DENIK!E323:E329)</f>
        <v>1</v>
      </c>
      <c r="F49" s="130">
        <f>SUM(DENIK!F323:F329)</f>
        <v>6</v>
      </c>
      <c r="G49" s="130">
        <f>SUM(DENIK!G323:G329)</f>
        <v>6</v>
      </c>
      <c r="H49" s="130">
        <f>SUM(DENIK!H323:H329)</f>
        <v>0</v>
      </c>
      <c r="I49" s="130">
        <f>SUM(DENIK!I323:I329)</f>
        <v>406</v>
      </c>
      <c r="J49" s="130">
        <f>SUM(DENIK!J323:J329)</f>
        <v>18</v>
      </c>
      <c r="K49" s="130">
        <f>SUM(DENIK!K323:K329)</f>
        <v>52</v>
      </c>
      <c r="L49" s="130">
        <f>SUM(DENIK!L323:L329)</f>
        <v>9</v>
      </c>
      <c r="M49" s="130">
        <f>SUM(DENIK!M323:M329)</f>
        <v>0</v>
      </c>
      <c r="N49" s="130">
        <f>SUM(DENIK!N323:N329)</f>
        <v>0</v>
      </c>
      <c r="O49" s="130">
        <f>SUM(DENIK!O323:O329)</f>
        <v>0</v>
      </c>
      <c r="P49" s="130">
        <f>SUM(DENIK!P323:P329)</f>
        <v>0</v>
      </c>
      <c r="Q49" s="130">
        <f>SUM(DENIK!Q323:Q329)</f>
        <v>0</v>
      </c>
      <c r="R49" s="130">
        <f>SUM(DENIK!R323:R329)</f>
        <v>0</v>
      </c>
      <c r="S49" s="130">
        <f>SUM(DENIK!S323:S329)</f>
        <v>59</v>
      </c>
      <c r="T49" s="130">
        <f>SUM(DENIK!T323:T329)</f>
        <v>9</v>
      </c>
      <c r="U49" s="130">
        <f>SUM(DENIK!U323:U329)</f>
        <v>0</v>
      </c>
      <c r="V49" s="130">
        <f>SUM(DENIK!V323:V329)</f>
        <v>0</v>
      </c>
      <c r="W49" s="130">
        <f>SUM(DENIK!W323:W329)</f>
        <v>0</v>
      </c>
      <c r="X49" s="130">
        <f>SUM(DENIK!X323:X329)</f>
        <v>0</v>
      </c>
      <c r="Y49" s="130">
        <f>SUM(DENIK!Y323:Y329)</f>
        <v>0</v>
      </c>
      <c r="Z49" s="130">
        <f>SUM(DENIK!Z323:Z329)</f>
        <v>41</v>
      </c>
      <c r="AA49" s="130">
        <f>SUM(DENIK!AA323:AA329)</f>
        <v>0</v>
      </c>
      <c r="AB49" s="130">
        <f>SUM(DENIK!AB323:AB329)</f>
        <v>0</v>
      </c>
      <c r="AC49" s="130">
        <f>SUM(DENIK!AC323:AC329)</f>
        <v>0</v>
      </c>
      <c r="AD49" s="130">
        <f>SUM(DENIK!AD323:AD329)</f>
        <v>230</v>
      </c>
      <c r="AE49" s="130">
        <f>SUM(DENIK!AE323:AE329)</f>
        <v>75</v>
      </c>
      <c r="AF49" s="130">
        <f>SUM(DENIK!AF323:AF329)</f>
        <v>0</v>
      </c>
      <c r="AG49" s="130">
        <f>SUM(DENIK!AG323:AG329)</f>
        <v>0</v>
      </c>
      <c r="AH49" s="130">
        <f>SUM(DENIK!AH323:AH329)</f>
        <v>0.4</v>
      </c>
      <c r="AI49" s="133" t="s">
        <v>269</v>
      </c>
      <c r="AJ49" s="130">
        <f t="shared" si="7"/>
        <v>0</v>
      </c>
      <c r="AK49" s="130">
        <f t="shared" si="8"/>
        <v>0.9833333333333333</v>
      </c>
      <c r="AL49" s="131">
        <f t="shared" si="20"/>
        <v>0</v>
      </c>
      <c r="AM49" s="131">
        <f t="shared" si="21"/>
        <v>0</v>
      </c>
      <c r="AN49" s="131">
        <f t="shared" si="22"/>
        <v>0.8666666666666667</v>
      </c>
      <c r="AO49" s="131">
        <f t="shared" si="9"/>
        <v>0</v>
      </c>
      <c r="AP49" s="131">
        <f t="shared" si="10"/>
        <v>0</v>
      </c>
      <c r="AQ49" s="130">
        <f t="shared" si="11"/>
        <v>0.6833333333333333</v>
      </c>
      <c r="AR49" s="130">
        <f t="shared" si="25"/>
        <v>0</v>
      </c>
      <c r="AS49" s="130">
        <f t="shared" si="23"/>
        <v>0</v>
      </c>
      <c r="AT49" s="130">
        <f t="shared" si="26"/>
        <v>3.8333333333333335</v>
      </c>
      <c r="AU49" s="130">
        <f t="shared" si="12"/>
        <v>0</v>
      </c>
      <c r="AV49" s="132">
        <f t="shared" si="13"/>
        <v>0.4</v>
      </c>
    </row>
    <row r="50" spans="2:48" ht="12.75">
      <c r="B50" s="125" t="s">
        <v>270</v>
      </c>
      <c r="C50" s="130"/>
      <c r="D50" s="130">
        <f>SUM(DENIK!D330:D336)</f>
        <v>5</v>
      </c>
      <c r="E50" s="130">
        <f>SUM(DENIK!E330:E336)</f>
        <v>0</v>
      </c>
      <c r="F50" s="130">
        <f>SUM(DENIK!F330:F336)</f>
        <v>5</v>
      </c>
      <c r="G50" s="130">
        <f>SUM(DENIK!G330:G336)</f>
        <v>7</v>
      </c>
      <c r="H50" s="130">
        <f>SUM(DENIK!H330:H336)</f>
        <v>0</v>
      </c>
      <c r="I50" s="130">
        <f>SUM(DENIK!I330:I336)</f>
        <v>809</v>
      </c>
      <c r="J50" s="130">
        <f>SUM(DENIK!J330:J336)</f>
        <v>0</v>
      </c>
      <c r="K50" s="130">
        <f>SUM(DENIK!K330:K336)</f>
        <v>0</v>
      </c>
      <c r="L50" s="130">
        <f>SUM(DENIK!L330:L336)</f>
        <v>0</v>
      </c>
      <c r="M50" s="130">
        <f>SUM(DENIK!M330:M336)</f>
        <v>0</v>
      </c>
      <c r="N50" s="130">
        <f>SUM(DENIK!N330:N336)</f>
        <v>0</v>
      </c>
      <c r="O50" s="130">
        <f>SUM(DENIK!O330:O336)</f>
        <v>0</v>
      </c>
      <c r="P50" s="130">
        <f>SUM(DENIK!P330:P336)</f>
        <v>0</v>
      </c>
      <c r="Q50" s="130">
        <f>SUM(DENIK!Q330:Q336)</f>
        <v>0</v>
      </c>
      <c r="R50" s="130">
        <f>SUM(DENIK!R330:R336)</f>
        <v>0</v>
      </c>
      <c r="S50" s="130">
        <f>SUM(DENIK!S330:S336)</f>
        <v>0</v>
      </c>
      <c r="T50" s="130">
        <f>SUM(DENIK!T330:T336)</f>
        <v>0</v>
      </c>
      <c r="U50" s="130">
        <f>SUM(DENIK!U330:U336)</f>
        <v>0</v>
      </c>
      <c r="V50" s="130">
        <f>SUM(DENIK!V330:V336)</f>
        <v>0</v>
      </c>
      <c r="W50" s="130">
        <f>SUM(DENIK!W330:W336)</f>
        <v>0</v>
      </c>
      <c r="X50" s="130">
        <f>SUM(DENIK!X330:X336)</f>
        <v>0</v>
      </c>
      <c r="Y50" s="130">
        <f>SUM(DENIK!Y330:Y336)</f>
        <v>0</v>
      </c>
      <c r="Z50" s="130">
        <f>SUM(DENIK!Z330:Z336)</f>
        <v>0</v>
      </c>
      <c r="AA50" s="130">
        <f>SUM(DENIK!AA330:AA336)</f>
        <v>0</v>
      </c>
      <c r="AB50" s="130">
        <f>SUM(DENIK!AB330:AB336)</f>
        <v>0</v>
      </c>
      <c r="AC50" s="130">
        <f>SUM(DENIK!AC330:AC336)</f>
        <v>0</v>
      </c>
      <c r="AD50" s="130">
        <f>SUM(DENIK!AD330:AD336)</f>
        <v>665</v>
      </c>
      <c r="AE50" s="130">
        <f>SUM(DENIK!AE330:AE336)</f>
        <v>213</v>
      </c>
      <c r="AF50" s="130">
        <f>SUM(DENIK!AF330:AF336)</f>
        <v>0</v>
      </c>
      <c r="AG50" s="130">
        <f>SUM(DENIK!AG330:AG336)</f>
        <v>0</v>
      </c>
      <c r="AH50" s="130">
        <f>SUM(DENIK!AH330:AH336)</f>
        <v>2.4</v>
      </c>
      <c r="AI50" s="133" t="s">
        <v>270</v>
      </c>
      <c r="AJ50" s="130">
        <f t="shared" si="7"/>
        <v>0</v>
      </c>
      <c r="AK50" s="130">
        <f t="shared" si="8"/>
        <v>0</v>
      </c>
      <c r="AL50" s="131">
        <f t="shared" si="20"/>
        <v>0</v>
      </c>
      <c r="AM50" s="131">
        <f t="shared" si="21"/>
        <v>0</v>
      </c>
      <c r="AN50" s="131">
        <f t="shared" si="22"/>
        <v>0</v>
      </c>
      <c r="AO50" s="131">
        <f t="shared" si="9"/>
        <v>0</v>
      </c>
      <c r="AP50" s="131">
        <f t="shared" si="10"/>
        <v>0</v>
      </c>
      <c r="AQ50" s="130">
        <f t="shared" si="11"/>
        <v>0</v>
      </c>
      <c r="AR50" s="130">
        <f t="shared" si="25"/>
        <v>0</v>
      </c>
      <c r="AS50" s="130">
        <f t="shared" si="23"/>
        <v>0</v>
      </c>
      <c r="AT50" s="130">
        <f t="shared" si="26"/>
        <v>11.083333333333334</v>
      </c>
      <c r="AU50" s="130">
        <f t="shared" si="12"/>
        <v>0</v>
      </c>
      <c r="AV50" s="132">
        <f t="shared" si="13"/>
        <v>2.4</v>
      </c>
    </row>
    <row r="51" spans="2:48" ht="12.75">
      <c r="B51" s="125" t="s">
        <v>271</v>
      </c>
      <c r="C51" s="130"/>
      <c r="D51" s="130">
        <f>SUM(DENIK!D337:D343)</f>
        <v>4</v>
      </c>
      <c r="E51" s="130">
        <f>SUM(DENIK!E337:E343)</f>
        <v>0</v>
      </c>
      <c r="F51" s="130">
        <f>SUM(DENIK!F337:F343)</f>
        <v>4</v>
      </c>
      <c r="G51" s="130">
        <f>SUM(DENIK!G337:G343)</f>
        <v>3</v>
      </c>
      <c r="H51" s="130">
        <f>SUM(DENIK!H337:H343)</f>
        <v>0</v>
      </c>
      <c r="I51" s="130">
        <f>SUM(DENIK!I337:I343)</f>
        <v>180</v>
      </c>
      <c r="J51" s="130">
        <f>SUM(DENIK!J337:J343)</f>
        <v>22</v>
      </c>
      <c r="K51" s="130">
        <f>SUM(DENIK!K337:K343)</f>
        <v>130</v>
      </c>
      <c r="L51" s="130">
        <f>SUM(DENIK!L337:L343)</f>
        <v>22</v>
      </c>
      <c r="M51" s="130">
        <f>SUM(DENIK!M337:M343)</f>
        <v>0</v>
      </c>
      <c r="N51" s="130">
        <f>SUM(DENIK!N337:N343)</f>
        <v>0</v>
      </c>
      <c r="O51" s="130">
        <f>SUM(DENIK!O337:O343)</f>
        <v>0</v>
      </c>
      <c r="P51" s="130">
        <f>SUM(DENIK!P337:P343)</f>
        <v>0</v>
      </c>
      <c r="Q51" s="130">
        <f>SUM(DENIK!Q337:Q343)</f>
        <v>0</v>
      </c>
      <c r="R51" s="130">
        <f>SUM(DENIK!R337:R343)</f>
        <v>0</v>
      </c>
      <c r="S51" s="130">
        <f>SUM(DENIK!S337:S343)</f>
        <v>0</v>
      </c>
      <c r="T51" s="130">
        <f>SUM(DENIK!T337:T343)</f>
        <v>0</v>
      </c>
      <c r="U51" s="130">
        <f>SUM(DENIK!U337:U343)</f>
        <v>0</v>
      </c>
      <c r="V51" s="130">
        <f>SUM(DENIK!V337:V343)</f>
        <v>0</v>
      </c>
      <c r="W51" s="130">
        <f>SUM(DENIK!W337:W343)</f>
        <v>0</v>
      </c>
      <c r="X51" s="130">
        <f>SUM(DENIK!X337:X343)</f>
        <v>0</v>
      </c>
      <c r="Y51" s="130">
        <f>SUM(DENIK!Y337:Y343)</f>
        <v>0</v>
      </c>
      <c r="Z51" s="130">
        <f>SUM(DENIK!Z337:Z343)</f>
        <v>26</v>
      </c>
      <c r="AA51" s="130">
        <f>SUM(DENIK!AA337:AA343)</f>
        <v>0</v>
      </c>
      <c r="AB51" s="130">
        <f>SUM(DENIK!AB337:AB343)</f>
        <v>0</v>
      </c>
      <c r="AC51" s="130">
        <f>SUM(DENIK!AC337:AC343)</f>
        <v>0</v>
      </c>
      <c r="AD51" s="130">
        <f>SUM(DENIK!AD337:AD343)</f>
        <v>0</v>
      </c>
      <c r="AE51" s="130">
        <f>SUM(DENIK!AE337:AE343)</f>
        <v>0</v>
      </c>
      <c r="AF51" s="130">
        <f>SUM(DENIK!AF337:AF343)</f>
        <v>0</v>
      </c>
      <c r="AG51" s="130">
        <f>SUM(DENIK!AG337:AG343)</f>
        <v>0</v>
      </c>
      <c r="AH51" s="130">
        <f>SUM(DENIK!AH337:AH343)</f>
        <v>0.4</v>
      </c>
      <c r="AI51" s="133" t="s">
        <v>271</v>
      </c>
      <c r="AJ51" s="130">
        <f t="shared" si="7"/>
        <v>0</v>
      </c>
      <c r="AK51" s="130">
        <f t="shared" si="8"/>
        <v>0</v>
      </c>
      <c r="AL51" s="131">
        <f t="shared" si="20"/>
        <v>0</v>
      </c>
      <c r="AM51" s="131">
        <f t="shared" si="21"/>
        <v>0</v>
      </c>
      <c r="AN51" s="131">
        <f t="shared" si="22"/>
        <v>2.1666666666666665</v>
      </c>
      <c r="AO51" s="131">
        <f t="shared" si="9"/>
        <v>0</v>
      </c>
      <c r="AP51" s="131">
        <f t="shared" si="10"/>
        <v>0</v>
      </c>
      <c r="AQ51" s="130">
        <f t="shared" si="11"/>
        <v>0.43333333333333335</v>
      </c>
      <c r="AR51" s="130">
        <f t="shared" si="25"/>
        <v>0</v>
      </c>
      <c r="AS51" s="130">
        <f t="shared" si="23"/>
        <v>0</v>
      </c>
      <c r="AT51" s="130">
        <f t="shared" si="26"/>
        <v>0</v>
      </c>
      <c r="AU51" s="130">
        <f t="shared" si="12"/>
        <v>0</v>
      </c>
      <c r="AV51" s="132">
        <f t="shared" si="13"/>
        <v>0.4</v>
      </c>
    </row>
    <row r="52" spans="2:48" ht="12.75">
      <c r="B52" s="125" t="s">
        <v>272</v>
      </c>
      <c r="C52" s="130"/>
      <c r="D52" s="130">
        <f>SUM(DENIK!D344:D350)</f>
        <v>6</v>
      </c>
      <c r="E52" s="130">
        <f>SUM(DENIK!E344:E350)</f>
        <v>1</v>
      </c>
      <c r="F52" s="130">
        <f>SUM(DENIK!F344:F350)</f>
        <v>6</v>
      </c>
      <c r="G52" s="130">
        <f>SUM(DENIK!G344:G350)</f>
        <v>0</v>
      </c>
      <c r="H52" s="130">
        <f>SUM(DENIK!H344:H350)</f>
        <v>0</v>
      </c>
      <c r="I52" s="130">
        <f>SUM(DENIK!I344:I350)</f>
        <v>386</v>
      </c>
      <c r="J52" s="130">
        <f>SUM(DENIK!J344:J350)</f>
        <v>47</v>
      </c>
      <c r="K52" s="130">
        <f>SUM(DENIK!K344:K350)</f>
        <v>215</v>
      </c>
      <c r="L52" s="130">
        <f>SUM(DENIK!L344:L350)</f>
        <v>36</v>
      </c>
      <c r="M52" s="130">
        <f>SUM(DENIK!M344:M350)</f>
        <v>0</v>
      </c>
      <c r="N52" s="130">
        <f>SUM(DENIK!N344:N350)</f>
        <v>0</v>
      </c>
      <c r="O52" s="130">
        <f>SUM(DENIK!O344:O350)</f>
        <v>15</v>
      </c>
      <c r="P52" s="130">
        <f>SUM(DENIK!P344:P350)</f>
        <v>4</v>
      </c>
      <c r="Q52" s="130">
        <f>SUM(DENIK!Q344:Q350)</f>
        <v>0</v>
      </c>
      <c r="R52" s="130">
        <f>SUM(DENIK!R344:R350)</f>
        <v>0</v>
      </c>
      <c r="S52" s="130">
        <f>SUM(DENIK!S344:S350)</f>
        <v>36</v>
      </c>
      <c r="T52" s="130">
        <f>SUM(DENIK!T344:T350)</f>
        <v>7</v>
      </c>
      <c r="U52" s="130">
        <f>SUM(DENIK!U344:U350)</f>
        <v>0</v>
      </c>
      <c r="V52" s="130">
        <f>SUM(DENIK!V344:V350)</f>
        <v>0</v>
      </c>
      <c r="W52" s="130">
        <f>SUM(DENIK!W344:W350)</f>
        <v>0</v>
      </c>
      <c r="X52" s="130">
        <f>SUM(DENIK!X344:X350)</f>
        <v>0</v>
      </c>
      <c r="Y52" s="130">
        <f>SUM(DENIK!Y344:Y350)</f>
        <v>0</v>
      </c>
      <c r="Z52" s="130">
        <f>SUM(DENIK!Z344:Z350)</f>
        <v>20</v>
      </c>
      <c r="AA52" s="130">
        <f>SUM(DENIK!AA344:AA350)</f>
        <v>0</v>
      </c>
      <c r="AB52" s="130">
        <f>SUM(DENIK!AB344:AB350)</f>
        <v>0</v>
      </c>
      <c r="AC52" s="130">
        <f>SUM(DENIK!AC344:AC350)</f>
        <v>0</v>
      </c>
      <c r="AD52" s="130">
        <f>SUM(DENIK!AD344:AD350)</f>
        <v>70</v>
      </c>
      <c r="AE52" s="130">
        <f>SUM(DENIK!AE344:AE350)</f>
        <v>28</v>
      </c>
      <c r="AF52" s="130">
        <f>SUM(DENIK!AF344:AF350)</f>
        <v>0</v>
      </c>
      <c r="AG52" s="130">
        <f>SUM(DENIK!AG344:AG350)</f>
        <v>0</v>
      </c>
      <c r="AH52" s="130">
        <f>SUM(DENIK!AH344:AH350)</f>
        <v>0.5</v>
      </c>
      <c r="AI52" s="133" t="s">
        <v>272</v>
      </c>
      <c r="AJ52" s="130">
        <f t="shared" si="7"/>
        <v>0</v>
      </c>
      <c r="AK52" s="130">
        <f t="shared" si="8"/>
        <v>0.6</v>
      </c>
      <c r="AL52" s="131">
        <f t="shared" si="20"/>
        <v>0.25</v>
      </c>
      <c r="AM52" s="131">
        <f t="shared" si="21"/>
        <v>0</v>
      </c>
      <c r="AN52" s="131">
        <f t="shared" si="22"/>
        <v>3.5833333333333335</v>
      </c>
      <c r="AO52" s="131">
        <f t="shared" si="9"/>
        <v>0</v>
      </c>
      <c r="AP52" s="131">
        <f t="shared" si="10"/>
        <v>0</v>
      </c>
      <c r="AQ52" s="130">
        <f t="shared" si="11"/>
        <v>0.3333333333333333</v>
      </c>
      <c r="AR52" s="130">
        <f t="shared" si="25"/>
        <v>0</v>
      </c>
      <c r="AS52" s="130">
        <f t="shared" si="23"/>
        <v>0</v>
      </c>
      <c r="AT52" s="130">
        <f t="shared" si="26"/>
        <v>1.1666666666666667</v>
      </c>
      <c r="AU52" s="130">
        <f t="shared" si="12"/>
        <v>0</v>
      </c>
      <c r="AV52" s="132">
        <f t="shared" si="13"/>
        <v>0.5</v>
      </c>
    </row>
    <row r="53" spans="2:48" ht="12.75">
      <c r="B53" s="125" t="s">
        <v>273</v>
      </c>
      <c r="C53" s="130"/>
      <c r="D53" s="130">
        <f>SUM(DENIK!D351:D357)</f>
        <v>6</v>
      </c>
      <c r="E53" s="130">
        <f>SUM(DENIK!E351:E357)</f>
        <v>0</v>
      </c>
      <c r="F53" s="130">
        <f>SUM(DENIK!F351:F357)</f>
        <v>6</v>
      </c>
      <c r="G53" s="130">
        <f>SUM(DENIK!G351:G357)</f>
        <v>0</v>
      </c>
      <c r="H53" s="130">
        <f>SUM(DENIK!H351:H357)</f>
        <v>0</v>
      </c>
      <c r="I53" s="130">
        <f>SUM(DENIK!I351:I357)</f>
        <v>548</v>
      </c>
      <c r="J53" s="130">
        <f>SUM(DENIK!J351:J357)</f>
        <v>45</v>
      </c>
      <c r="K53" s="130">
        <f>SUM(DENIK!K351:K357)</f>
        <v>156</v>
      </c>
      <c r="L53" s="130">
        <f>SUM(DENIK!L351:L357)</f>
        <v>25</v>
      </c>
      <c r="M53" s="130">
        <f>SUM(DENIK!M351:M357)</f>
        <v>0</v>
      </c>
      <c r="N53" s="130">
        <f>SUM(DENIK!N351:N357)</f>
        <v>0</v>
      </c>
      <c r="O53" s="130">
        <f>SUM(DENIK!O351:O357)</f>
        <v>25</v>
      </c>
      <c r="P53" s="130">
        <f>SUM(DENIK!P351:P357)</f>
        <v>7</v>
      </c>
      <c r="Q53" s="130">
        <f>SUM(DENIK!Q351:Q357)</f>
        <v>0</v>
      </c>
      <c r="R53" s="130">
        <f>SUM(DENIK!R351:R357)</f>
        <v>0</v>
      </c>
      <c r="S53" s="130">
        <f>SUM(DENIK!S351:S357)</f>
        <v>0</v>
      </c>
      <c r="T53" s="130">
        <f>SUM(DENIK!T351:T357)</f>
        <v>0</v>
      </c>
      <c r="U53" s="130">
        <f>SUM(DENIK!U351:U357)</f>
        <v>0</v>
      </c>
      <c r="V53" s="130">
        <f>SUM(DENIK!V351:V357)</f>
        <v>0</v>
      </c>
      <c r="W53" s="130">
        <f>SUM(DENIK!W351:W357)</f>
        <v>87</v>
      </c>
      <c r="X53" s="130">
        <f>SUM(DENIK!X351:X357)</f>
        <v>13</v>
      </c>
      <c r="Y53" s="130">
        <f>SUM(DENIK!Y351:Y357)</f>
        <v>0</v>
      </c>
      <c r="Z53" s="130">
        <f>SUM(DENIK!Z351:Z357)</f>
        <v>30</v>
      </c>
      <c r="AA53" s="130">
        <f>SUM(DENIK!AA351:AA357)</f>
        <v>0</v>
      </c>
      <c r="AB53" s="130">
        <f>SUM(DENIK!AB351:AB357)</f>
        <v>0</v>
      </c>
      <c r="AC53" s="130">
        <f>SUM(DENIK!AC351:AC357)</f>
        <v>0</v>
      </c>
      <c r="AD53" s="130">
        <f>SUM(DENIK!AD351:AD357)</f>
        <v>220</v>
      </c>
      <c r="AE53" s="130">
        <f>SUM(DENIK!AE351:AE357)</f>
        <v>79</v>
      </c>
      <c r="AF53" s="130">
        <f>SUM(DENIK!AF351:AF357)</f>
        <v>0</v>
      </c>
      <c r="AG53" s="130">
        <f>SUM(DENIK!AG351:AG357)</f>
        <v>0</v>
      </c>
      <c r="AH53" s="130">
        <f>SUM(DENIK!AH351:AH357)</f>
        <v>0.5</v>
      </c>
      <c r="AI53" s="133" t="s">
        <v>273</v>
      </c>
      <c r="AJ53" s="130">
        <f t="shared" si="7"/>
        <v>0</v>
      </c>
      <c r="AK53" s="130">
        <f t="shared" si="8"/>
        <v>0</v>
      </c>
      <c r="AL53" s="131">
        <f t="shared" si="20"/>
        <v>0.4166666666666667</v>
      </c>
      <c r="AM53" s="131">
        <f t="shared" si="21"/>
        <v>0</v>
      </c>
      <c r="AN53" s="131">
        <f t="shared" si="22"/>
        <v>2.6</v>
      </c>
      <c r="AO53" s="131">
        <f t="shared" si="9"/>
        <v>0</v>
      </c>
      <c r="AP53" s="131">
        <f t="shared" si="10"/>
        <v>1.45</v>
      </c>
      <c r="AQ53" s="130">
        <f t="shared" si="11"/>
        <v>0.5</v>
      </c>
      <c r="AR53" s="130">
        <f t="shared" si="25"/>
        <v>0</v>
      </c>
      <c r="AS53" s="130">
        <f t="shared" si="23"/>
        <v>0</v>
      </c>
      <c r="AT53" s="130">
        <f t="shared" si="26"/>
        <v>3.6666666666666665</v>
      </c>
      <c r="AU53" s="130">
        <f t="shared" si="12"/>
        <v>0</v>
      </c>
      <c r="AV53" s="132">
        <f t="shared" si="13"/>
        <v>0.5</v>
      </c>
    </row>
    <row r="54" spans="2:48" ht="12.75">
      <c r="B54" s="125" t="s">
        <v>274</v>
      </c>
      <c r="C54" s="130"/>
      <c r="D54" s="130">
        <f>SUM(DENIK!D358:D364)</f>
        <v>6</v>
      </c>
      <c r="E54" s="130">
        <f>SUM(DENIK!E358:E364)</f>
        <v>0</v>
      </c>
      <c r="F54" s="130">
        <f>SUM(DENIK!F358:F364)</f>
        <v>7</v>
      </c>
      <c r="G54" s="130">
        <f>SUM(DENIK!G358:G364)</f>
        <v>0</v>
      </c>
      <c r="H54" s="130">
        <f>SUM(DENIK!H358:H364)</f>
        <v>0</v>
      </c>
      <c r="I54" s="130">
        <f>SUM(DENIK!I358:I364)</f>
        <v>482</v>
      </c>
      <c r="J54" s="130">
        <f>SUM(DENIK!J358:J364)</f>
        <v>55</v>
      </c>
      <c r="K54" s="130">
        <f>SUM(DENIK!K358:K364)</f>
        <v>250</v>
      </c>
      <c r="L54" s="130">
        <f>SUM(DENIK!L358:L364)</f>
        <v>41</v>
      </c>
      <c r="M54" s="130">
        <f>SUM(DENIK!M358:M364)</f>
        <v>52</v>
      </c>
      <c r="N54" s="130">
        <f>SUM(DENIK!N358:N364)</f>
        <v>8</v>
      </c>
      <c r="O54" s="130">
        <f>SUM(DENIK!O358:O364)</f>
        <v>20</v>
      </c>
      <c r="P54" s="130">
        <f>SUM(DENIK!P358:P364)</f>
        <v>6</v>
      </c>
      <c r="Q54" s="130">
        <f>SUM(DENIK!Q358:Q364)</f>
        <v>0</v>
      </c>
      <c r="R54" s="130">
        <f>SUM(DENIK!R358:R364)</f>
        <v>0</v>
      </c>
      <c r="S54" s="130">
        <f>SUM(DENIK!S358:S364)</f>
        <v>0</v>
      </c>
      <c r="T54" s="130">
        <f>SUM(DENIK!T358:T364)</f>
        <v>0</v>
      </c>
      <c r="U54" s="130">
        <f>SUM(DENIK!U358:U364)</f>
        <v>0</v>
      </c>
      <c r="V54" s="130">
        <f>SUM(DENIK!V358:V364)</f>
        <v>0</v>
      </c>
      <c r="W54" s="130">
        <f>SUM(DENIK!W358:W364)</f>
        <v>0</v>
      </c>
      <c r="X54" s="130">
        <f>SUM(DENIK!X358:X364)</f>
        <v>0</v>
      </c>
      <c r="Y54" s="130">
        <f>SUM(DENIK!Y358:Y364)</f>
        <v>0</v>
      </c>
      <c r="Z54" s="130">
        <f>SUM(DENIK!Z358:Z364)</f>
        <v>30</v>
      </c>
      <c r="AA54" s="130">
        <f>SUM(DENIK!AA358:AA364)</f>
        <v>20</v>
      </c>
      <c r="AB54" s="130">
        <f>SUM(DENIK!AB358:AB364)</f>
        <v>0</v>
      </c>
      <c r="AC54" s="130">
        <f>SUM(DENIK!AC358:AC364)</f>
        <v>0</v>
      </c>
      <c r="AD54" s="130">
        <f>SUM(DENIK!AD358:AD364)</f>
        <v>80</v>
      </c>
      <c r="AE54" s="130">
        <f>SUM(DENIK!AE358:AE364)</f>
        <v>26</v>
      </c>
      <c r="AF54" s="130">
        <f>SUM(DENIK!AF358:AF364)</f>
        <v>0</v>
      </c>
      <c r="AG54" s="130">
        <f>SUM(DENIK!AG358:AG364)</f>
        <v>0</v>
      </c>
      <c r="AH54" s="130">
        <f>SUM(DENIK!AH358:AH364)</f>
        <v>0.5</v>
      </c>
      <c r="AI54" s="133" t="s">
        <v>274</v>
      </c>
      <c r="AJ54" s="130">
        <f t="shared" si="7"/>
        <v>0</v>
      </c>
      <c r="AK54" s="130">
        <f t="shared" si="8"/>
        <v>0</v>
      </c>
      <c r="AL54" s="131">
        <f t="shared" si="20"/>
        <v>0.3333333333333333</v>
      </c>
      <c r="AM54" s="131">
        <f t="shared" si="21"/>
        <v>0.8666666666666667</v>
      </c>
      <c r="AN54" s="131">
        <f t="shared" si="22"/>
        <v>4.166666666666667</v>
      </c>
      <c r="AO54" s="131">
        <f t="shared" si="9"/>
        <v>0</v>
      </c>
      <c r="AP54" s="131">
        <f t="shared" si="10"/>
        <v>0</v>
      </c>
      <c r="AQ54" s="130">
        <f t="shared" si="11"/>
        <v>0.8333333333333334</v>
      </c>
      <c r="AR54" s="130">
        <f t="shared" si="25"/>
        <v>0</v>
      </c>
      <c r="AS54" s="130">
        <f t="shared" si="23"/>
        <v>0</v>
      </c>
      <c r="AT54" s="130">
        <f t="shared" si="26"/>
        <v>1.3333333333333333</v>
      </c>
      <c r="AU54" s="130">
        <f t="shared" si="12"/>
        <v>0</v>
      </c>
      <c r="AV54" s="132">
        <f t="shared" si="13"/>
        <v>0.5</v>
      </c>
    </row>
    <row r="55" spans="2:48" ht="13.5" thickBot="1">
      <c r="B55" s="126" t="s">
        <v>275</v>
      </c>
      <c r="C55" s="134"/>
      <c r="D55" s="134">
        <f>SUM(DENIK!D365:D371)</f>
        <v>6</v>
      </c>
      <c r="E55" s="134">
        <f>SUM(DENIK!E365:E371)</f>
        <v>0</v>
      </c>
      <c r="F55" s="134">
        <f>SUM(DENIK!F365:F371)</f>
        <v>9</v>
      </c>
      <c r="G55" s="134">
        <f>SUM(DENIK!G365:G371)</f>
        <v>0</v>
      </c>
      <c r="H55" s="134">
        <f>SUM(DENIK!H365:H371)</f>
        <v>0</v>
      </c>
      <c r="I55" s="134">
        <f>SUM(DENIK!I365:I371)</f>
        <v>625</v>
      </c>
      <c r="J55" s="134">
        <f>SUM(DENIK!J365:J371)</f>
        <v>61</v>
      </c>
      <c r="K55" s="134">
        <f>SUM(DENIK!K365:K371)</f>
        <v>285</v>
      </c>
      <c r="L55" s="134">
        <f>SUM(DENIK!L365:L371)</f>
        <v>48</v>
      </c>
      <c r="M55" s="134">
        <f>SUM(DENIK!M365:M371)</f>
        <v>10</v>
      </c>
      <c r="N55" s="134">
        <f>SUM(DENIK!N365:N371)</f>
        <v>1</v>
      </c>
      <c r="O55" s="134">
        <f>SUM(DENIK!O365:O371)</f>
        <v>45</v>
      </c>
      <c r="P55" s="134">
        <f>SUM(DENIK!P365:P371)</f>
        <v>12</v>
      </c>
      <c r="Q55" s="134">
        <f>SUM(DENIK!Q365:Q371)</f>
        <v>0</v>
      </c>
      <c r="R55" s="134">
        <f>SUM(DENIK!R365:R371)</f>
        <v>0</v>
      </c>
      <c r="S55" s="134">
        <f>SUM(DENIK!S365:S371)</f>
        <v>0</v>
      </c>
      <c r="T55" s="134">
        <f>SUM(DENIK!T365:T371)</f>
        <v>0</v>
      </c>
      <c r="U55" s="134">
        <f>SUM(DENIK!U365:U371)</f>
        <v>0</v>
      </c>
      <c r="V55" s="134">
        <f>SUM(DENIK!V365:V371)</f>
        <v>0</v>
      </c>
      <c r="W55" s="134">
        <f>SUM(DENIK!W365:W371)</f>
        <v>0</v>
      </c>
      <c r="X55" s="134">
        <f>SUM(DENIK!X365:X371)</f>
        <v>0</v>
      </c>
      <c r="Y55" s="134">
        <f>SUM(DENIK!Y365:Y371)</f>
        <v>0</v>
      </c>
      <c r="Z55" s="134">
        <f>SUM(DENIK!Z365:Z371)</f>
        <v>45</v>
      </c>
      <c r="AA55" s="134">
        <f>SUM(DENIK!AA365:AA371)</f>
        <v>10</v>
      </c>
      <c r="AB55" s="134">
        <f>SUM(DENIK!AB365:AB371)</f>
        <v>0</v>
      </c>
      <c r="AC55" s="134">
        <f>SUM(DENIK!AC365:AC371)</f>
        <v>0</v>
      </c>
      <c r="AD55" s="134">
        <f>SUM(DENIK!AD365:AD371)</f>
        <v>170</v>
      </c>
      <c r="AE55" s="134">
        <f>SUM(DENIK!AE365:AE371)</f>
        <v>68</v>
      </c>
      <c r="AF55" s="134">
        <f>SUM(DENIK!AF365:AF371)</f>
        <v>0</v>
      </c>
      <c r="AG55" s="134">
        <f>SUM(DENIK!AG365:AG371)</f>
        <v>0</v>
      </c>
      <c r="AH55" s="134">
        <f>SUM(DENIK!AH365:AH371)</f>
        <v>1</v>
      </c>
      <c r="AI55" s="135" t="s">
        <v>275</v>
      </c>
      <c r="AJ55" s="130">
        <f t="shared" si="7"/>
        <v>0</v>
      </c>
      <c r="AK55" s="130">
        <f t="shared" si="8"/>
        <v>0</v>
      </c>
      <c r="AL55" s="136">
        <f t="shared" si="20"/>
        <v>0.75</v>
      </c>
      <c r="AM55" s="136">
        <f t="shared" si="21"/>
        <v>0.16666666666666666</v>
      </c>
      <c r="AN55" s="136">
        <f t="shared" si="22"/>
        <v>4.75</v>
      </c>
      <c r="AO55" s="131">
        <f t="shared" si="9"/>
        <v>0</v>
      </c>
      <c r="AP55" s="131">
        <f t="shared" si="10"/>
        <v>0</v>
      </c>
      <c r="AQ55" s="130">
        <f t="shared" si="11"/>
        <v>0.9166666666666666</v>
      </c>
      <c r="AR55" s="134">
        <f t="shared" si="25"/>
        <v>0</v>
      </c>
      <c r="AS55" s="134">
        <f t="shared" si="23"/>
        <v>0</v>
      </c>
      <c r="AT55" s="134">
        <f t="shared" si="26"/>
        <v>2.8333333333333335</v>
      </c>
      <c r="AU55" s="130">
        <f t="shared" si="12"/>
        <v>0</v>
      </c>
      <c r="AV55" s="132">
        <f t="shared" si="13"/>
        <v>1</v>
      </c>
    </row>
  </sheetData>
  <sheetProtection sheet="1" objects="1" scenarios="1"/>
  <mergeCells count="1">
    <mergeCell ref="AI2:AI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4"/>
  <sheetViews>
    <sheetView showGridLines="0" showRowColHeaders="0" showZeros="0" workbookViewId="0" topLeftCell="A1">
      <pane xSplit="7" ySplit="4" topLeftCell="H5" activePane="bottomRight" state="frozen"/>
      <selection pane="topLeft" activeCell="A1" sqref="A1"/>
      <selection pane="topRight" activeCell="L1" sqref="L1"/>
      <selection pane="bottomLeft" activeCell="A4" sqref="A4"/>
      <selection pane="bottomRight" activeCell="C9" sqref="C9"/>
    </sheetView>
  </sheetViews>
  <sheetFormatPr defaultColWidth="9.00390625" defaultRowHeight="12.75"/>
  <cols>
    <col min="1" max="1" width="0.37109375" style="0" customWidth="1"/>
    <col min="2" max="2" width="4.75390625" style="9" customWidth="1"/>
    <col min="3" max="3" width="5.75390625" style="10" customWidth="1"/>
    <col min="4" max="4" width="19.375" style="9" customWidth="1"/>
    <col min="5" max="5" width="4.375" style="9" customWidth="1"/>
    <col min="6" max="6" width="9.125" style="11" customWidth="1"/>
    <col min="7" max="7" width="7.375" style="9" customWidth="1"/>
    <col min="8" max="9" width="6.375" style="9" customWidth="1"/>
    <col min="10" max="10" width="9.125" style="9" customWidth="1"/>
    <col min="11" max="11" width="9.125" style="11" customWidth="1"/>
    <col min="12" max="12" width="10.375" style="9" customWidth="1"/>
    <col min="13" max="13" width="6.25390625" style="9" customWidth="1"/>
    <col min="14" max="14" width="6.375" style="9" customWidth="1"/>
    <col min="15" max="15" width="32.125" style="9" customWidth="1"/>
  </cols>
  <sheetData>
    <row r="1" ht="3" customHeight="1" thickBot="1"/>
    <row r="2" spans="2:15" ht="20.25" customHeight="1">
      <c r="B2" s="263" t="s">
        <v>294</v>
      </c>
      <c r="C2" s="264"/>
      <c r="D2" s="264"/>
      <c r="E2" s="264"/>
      <c r="F2" s="264"/>
      <c r="G2" s="264"/>
      <c r="H2" s="39"/>
      <c r="I2" s="148"/>
      <c r="J2" s="39"/>
      <c r="K2" s="40"/>
      <c r="L2" s="39"/>
      <c r="M2" s="39"/>
      <c r="N2" s="39"/>
      <c r="O2" s="41"/>
    </row>
    <row r="3" spans="2:15" ht="17.25" customHeight="1">
      <c r="B3" s="42"/>
      <c r="C3" s="43"/>
      <c r="D3" s="265" t="str">
        <f>DENIK!G3</f>
        <v>Eva Jurenikova, Domnarvets GoIF  </v>
      </c>
      <c r="E3" s="266"/>
      <c r="F3" s="266"/>
      <c r="G3" s="266"/>
      <c r="H3" s="44"/>
      <c r="I3" s="44"/>
      <c r="J3" s="44"/>
      <c r="K3" s="45"/>
      <c r="L3" s="44"/>
      <c r="M3" s="44"/>
      <c r="N3" s="44"/>
      <c r="O3" s="46"/>
    </row>
    <row r="4" spans="2:15" ht="13.5" thickBot="1">
      <c r="B4" s="68" t="s">
        <v>295</v>
      </c>
      <c r="C4" s="69" t="s">
        <v>215</v>
      </c>
      <c r="D4" s="70" t="s">
        <v>296</v>
      </c>
      <c r="E4" s="70" t="s">
        <v>306</v>
      </c>
      <c r="F4" s="71" t="s">
        <v>303</v>
      </c>
      <c r="G4" s="70" t="s">
        <v>297</v>
      </c>
      <c r="H4" s="70" t="s">
        <v>298</v>
      </c>
      <c r="I4" s="70" t="s">
        <v>325</v>
      </c>
      <c r="J4" s="70" t="s">
        <v>305</v>
      </c>
      <c r="K4" s="71" t="s">
        <v>301</v>
      </c>
      <c r="L4" s="70" t="s">
        <v>302</v>
      </c>
      <c r="M4" s="70" t="s">
        <v>299</v>
      </c>
      <c r="N4" s="70" t="s">
        <v>300</v>
      </c>
      <c r="O4" s="72" t="s">
        <v>304</v>
      </c>
    </row>
    <row r="5" spans="2:15" ht="51">
      <c r="B5" s="210">
        <v>1</v>
      </c>
      <c r="C5" s="211">
        <v>38367</v>
      </c>
      <c r="D5" s="212" t="s">
        <v>453</v>
      </c>
      <c r="E5" s="213">
        <v>1</v>
      </c>
      <c r="F5" s="214" t="s">
        <v>448</v>
      </c>
      <c r="G5" s="213">
        <v>45</v>
      </c>
      <c r="H5" s="213"/>
      <c r="I5" s="215">
        <f aca="true" t="shared" si="0" ref="I5:I50">ROUNDUP(H5/G5/10,1)</f>
        <v>0</v>
      </c>
      <c r="J5" s="216">
        <f>F5/G5</f>
        <v>0.1459104938271605</v>
      </c>
      <c r="K5" s="214"/>
      <c r="L5" s="213"/>
      <c r="M5" s="214"/>
      <c r="N5" s="217"/>
      <c r="O5" s="218" t="s">
        <v>478</v>
      </c>
    </row>
    <row r="6" spans="2:15" ht="51">
      <c r="B6" s="66">
        <v>2</v>
      </c>
      <c r="C6" s="50">
        <v>38375</v>
      </c>
      <c r="D6" s="51" t="s">
        <v>454</v>
      </c>
      <c r="E6" s="47">
        <v>3</v>
      </c>
      <c r="F6" s="52" t="s">
        <v>449</v>
      </c>
      <c r="G6" s="47">
        <v>42</v>
      </c>
      <c r="H6" s="47"/>
      <c r="I6" s="48">
        <f t="shared" si="0"/>
        <v>0</v>
      </c>
      <c r="J6" s="219">
        <f aca="true" t="shared" si="1" ref="J6:J50">F6/G6</f>
        <v>0.16415343915343916</v>
      </c>
      <c r="K6" s="52" t="s">
        <v>450</v>
      </c>
      <c r="L6" s="47" t="s">
        <v>451</v>
      </c>
      <c r="M6" s="52" t="s">
        <v>452</v>
      </c>
      <c r="N6" s="53"/>
      <c r="O6" s="56" t="s">
        <v>456</v>
      </c>
    </row>
    <row r="7" spans="2:15" ht="38.25">
      <c r="B7" s="66">
        <v>3</v>
      </c>
      <c r="C7" s="50">
        <v>38381</v>
      </c>
      <c r="D7" s="51" t="s">
        <v>473</v>
      </c>
      <c r="E7" s="47">
        <v>12</v>
      </c>
      <c r="F7" s="52" t="s">
        <v>457</v>
      </c>
      <c r="G7" s="47">
        <v>3.5</v>
      </c>
      <c r="H7" s="47"/>
      <c r="I7" s="48">
        <f t="shared" si="0"/>
        <v>0</v>
      </c>
      <c r="J7" s="49">
        <f t="shared" si="1"/>
        <v>0.25972222222222224</v>
      </c>
      <c r="K7" s="52" t="s">
        <v>458</v>
      </c>
      <c r="L7" s="47" t="s">
        <v>476</v>
      </c>
      <c r="M7" s="52"/>
      <c r="N7" s="53" t="s">
        <v>459</v>
      </c>
      <c r="O7" s="56" t="s">
        <v>460</v>
      </c>
    </row>
    <row r="8" spans="2:15" ht="51">
      <c r="B8" s="66">
        <v>4</v>
      </c>
      <c r="C8" s="50">
        <v>38396</v>
      </c>
      <c r="D8" s="51" t="s">
        <v>54</v>
      </c>
      <c r="E8" s="47">
        <v>11</v>
      </c>
      <c r="F8" s="52" t="s">
        <v>474</v>
      </c>
      <c r="G8" s="47">
        <v>44</v>
      </c>
      <c r="H8" s="47"/>
      <c r="I8" s="48">
        <f t="shared" si="0"/>
        <v>0</v>
      </c>
      <c r="J8" s="49">
        <f t="shared" si="1"/>
        <v>0.1573705808080808</v>
      </c>
      <c r="K8" s="52" t="s">
        <v>475</v>
      </c>
      <c r="L8" s="47" t="s">
        <v>477</v>
      </c>
      <c r="M8" s="47"/>
      <c r="N8" s="47"/>
      <c r="O8" s="56" t="s">
        <v>479</v>
      </c>
    </row>
    <row r="9" spans="2:15" ht="12.75">
      <c r="B9" s="66">
        <v>5</v>
      </c>
      <c r="C9" s="50"/>
      <c r="D9" s="51"/>
      <c r="E9" s="47"/>
      <c r="F9" s="52"/>
      <c r="G9" s="47"/>
      <c r="H9" s="47"/>
      <c r="I9" s="48" t="e">
        <f t="shared" si="0"/>
        <v>#DIV/0!</v>
      </c>
      <c r="J9" s="49" t="e">
        <f t="shared" si="1"/>
        <v>#DIV/0!</v>
      </c>
      <c r="K9" s="52"/>
      <c r="L9" s="47"/>
      <c r="M9" s="53"/>
      <c r="N9" s="53"/>
      <c r="O9" s="56"/>
    </row>
    <row r="10" spans="2:15" ht="12.75">
      <c r="B10" s="66">
        <v>6</v>
      </c>
      <c r="C10" s="50"/>
      <c r="D10" s="51"/>
      <c r="E10" s="47"/>
      <c r="F10" s="52"/>
      <c r="G10" s="47"/>
      <c r="H10" s="47"/>
      <c r="I10" s="48" t="e">
        <f t="shared" si="0"/>
        <v>#DIV/0!</v>
      </c>
      <c r="J10" s="49" t="e">
        <f t="shared" si="1"/>
        <v>#DIV/0!</v>
      </c>
      <c r="K10" s="52"/>
      <c r="L10" s="47"/>
      <c r="M10" s="47"/>
      <c r="N10" s="47"/>
      <c r="O10" s="56"/>
    </row>
    <row r="11" spans="2:15" ht="12.75">
      <c r="B11" s="66">
        <v>7</v>
      </c>
      <c r="C11" s="50"/>
      <c r="D11" s="51"/>
      <c r="E11" s="47"/>
      <c r="F11" s="52"/>
      <c r="G11" s="47"/>
      <c r="H11" s="47"/>
      <c r="I11" s="48" t="e">
        <f t="shared" si="0"/>
        <v>#DIV/0!</v>
      </c>
      <c r="J11" s="49" t="e">
        <f t="shared" si="1"/>
        <v>#DIV/0!</v>
      </c>
      <c r="K11" s="52"/>
      <c r="L11" s="47"/>
      <c r="M11" s="53"/>
      <c r="N11" s="53"/>
      <c r="O11" s="56"/>
    </row>
    <row r="12" spans="2:15" ht="12.75">
      <c r="B12" s="66">
        <v>8</v>
      </c>
      <c r="C12" s="50"/>
      <c r="D12" s="51"/>
      <c r="E12" s="47"/>
      <c r="F12" s="52"/>
      <c r="G12" s="47"/>
      <c r="H12" s="47"/>
      <c r="I12" s="48" t="e">
        <f t="shared" si="0"/>
        <v>#DIV/0!</v>
      </c>
      <c r="J12" s="49" t="e">
        <f t="shared" si="1"/>
        <v>#DIV/0!</v>
      </c>
      <c r="K12" s="52"/>
      <c r="L12" s="47"/>
      <c r="M12" s="53"/>
      <c r="N12" s="53"/>
      <c r="O12" s="56"/>
    </row>
    <row r="13" spans="2:15" ht="12.75">
      <c r="B13" s="66">
        <v>9</v>
      </c>
      <c r="C13" s="50"/>
      <c r="D13" s="51"/>
      <c r="E13" s="47"/>
      <c r="F13" s="52"/>
      <c r="G13" s="47"/>
      <c r="H13" s="47"/>
      <c r="I13" s="48" t="e">
        <f t="shared" si="0"/>
        <v>#DIV/0!</v>
      </c>
      <c r="J13" s="49" t="e">
        <f t="shared" si="1"/>
        <v>#DIV/0!</v>
      </c>
      <c r="K13" s="52"/>
      <c r="L13" s="47"/>
      <c r="M13" s="53"/>
      <c r="N13" s="53"/>
      <c r="O13" s="56"/>
    </row>
    <row r="14" spans="2:15" s="4" customFormat="1" ht="12.75">
      <c r="B14" s="66">
        <v>10</v>
      </c>
      <c r="C14" s="50"/>
      <c r="D14" s="51"/>
      <c r="E14" s="47"/>
      <c r="F14" s="52"/>
      <c r="G14" s="47"/>
      <c r="H14" s="47"/>
      <c r="I14" s="48" t="e">
        <f t="shared" si="0"/>
        <v>#DIV/0!</v>
      </c>
      <c r="J14" s="49" t="e">
        <f t="shared" si="1"/>
        <v>#DIV/0!</v>
      </c>
      <c r="K14" s="52"/>
      <c r="L14" s="47"/>
      <c r="M14" s="53"/>
      <c r="N14" s="53"/>
      <c r="O14" s="56"/>
    </row>
    <row r="15" spans="2:15" s="4" customFormat="1" ht="12.75">
      <c r="B15" s="66">
        <v>11</v>
      </c>
      <c r="C15" s="50"/>
      <c r="D15" s="51"/>
      <c r="E15" s="47"/>
      <c r="F15" s="52"/>
      <c r="G15" s="47"/>
      <c r="H15" s="47"/>
      <c r="I15" s="48" t="e">
        <f t="shared" si="0"/>
        <v>#DIV/0!</v>
      </c>
      <c r="J15" s="49" t="e">
        <f t="shared" si="1"/>
        <v>#DIV/0!</v>
      </c>
      <c r="K15" s="52"/>
      <c r="L15" s="47"/>
      <c r="M15" s="53"/>
      <c r="N15" s="53"/>
      <c r="O15" s="56"/>
    </row>
    <row r="16" spans="2:15" ht="12.75">
      <c r="B16" s="66">
        <v>12</v>
      </c>
      <c r="C16" s="50"/>
      <c r="D16" s="51"/>
      <c r="E16" s="47"/>
      <c r="F16" s="52"/>
      <c r="G16" s="47"/>
      <c r="H16" s="47"/>
      <c r="I16" s="48" t="e">
        <f t="shared" si="0"/>
        <v>#DIV/0!</v>
      </c>
      <c r="J16" s="49" t="e">
        <f t="shared" si="1"/>
        <v>#DIV/0!</v>
      </c>
      <c r="K16" s="52"/>
      <c r="L16" s="47"/>
      <c r="M16" s="53"/>
      <c r="N16" s="53"/>
      <c r="O16" s="56"/>
    </row>
    <row r="17" spans="2:15" ht="12.75">
      <c r="B17" s="66">
        <v>13</v>
      </c>
      <c r="C17" s="50"/>
      <c r="D17" s="51"/>
      <c r="E17" s="47"/>
      <c r="F17" s="52"/>
      <c r="G17" s="47"/>
      <c r="H17" s="47"/>
      <c r="I17" s="48" t="e">
        <f t="shared" si="0"/>
        <v>#DIV/0!</v>
      </c>
      <c r="J17" s="49" t="e">
        <f t="shared" si="1"/>
        <v>#DIV/0!</v>
      </c>
      <c r="K17" s="52"/>
      <c r="L17" s="47"/>
      <c r="M17" s="53"/>
      <c r="N17" s="53"/>
      <c r="O17" s="56"/>
    </row>
    <row r="18" spans="2:15" s="4" customFormat="1" ht="12.75">
      <c r="B18" s="66">
        <v>14</v>
      </c>
      <c r="C18" s="50"/>
      <c r="D18" s="51"/>
      <c r="E18" s="54"/>
      <c r="F18" s="52"/>
      <c r="G18" s="47"/>
      <c r="H18" s="47"/>
      <c r="I18" s="48" t="e">
        <f t="shared" si="0"/>
        <v>#DIV/0!</v>
      </c>
      <c r="J18" s="49" t="e">
        <f t="shared" si="1"/>
        <v>#DIV/0!</v>
      </c>
      <c r="K18" s="52"/>
      <c r="L18" s="47"/>
      <c r="M18" s="53"/>
      <c r="N18" s="53"/>
      <c r="O18" s="56"/>
    </row>
    <row r="19" spans="2:15" ht="12.75">
      <c r="B19" s="66">
        <v>15</v>
      </c>
      <c r="C19" s="50"/>
      <c r="D19" s="51"/>
      <c r="E19" s="47"/>
      <c r="F19" s="52"/>
      <c r="G19" s="47"/>
      <c r="H19" s="47"/>
      <c r="I19" s="48" t="e">
        <f t="shared" si="0"/>
        <v>#DIV/0!</v>
      </c>
      <c r="J19" s="49" t="e">
        <f t="shared" si="1"/>
        <v>#DIV/0!</v>
      </c>
      <c r="K19" s="52"/>
      <c r="L19" s="47"/>
      <c r="M19" s="53"/>
      <c r="N19" s="53"/>
      <c r="O19" s="56"/>
    </row>
    <row r="20" spans="2:15" s="4" customFormat="1" ht="12.75">
      <c r="B20" s="66">
        <v>16</v>
      </c>
      <c r="C20" s="50"/>
      <c r="D20" s="51"/>
      <c r="E20" s="47"/>
      <c r="F20" s="52"/>
      <c r="G20" s="47"/>
      <c r="H20" s="47"/>
      <c r="I20" s="48" t="e">
        <f t="shared" si="0"/>
        <v>#DIV/0!</v>
      </c>
      <c r="J20" s="49" t="e">
        <f t="shared" si="1"/>
        <v>#DIV/0!</v>
      </c>
      <c r="K20" s="52"/>
      <c r="L20" s="47"/>
      <c r="M20" s="53"/>
      <c r="N20" s="53"/>
      <c r="O20" s="56"/>
    </row>
    <row r="21" spans="2:15" s="4" customFormat="1" ht="12.75">
      <c r="B21" s="66">
        <v>17</v>
      </c>
      <c r="C21" s="50"/>
      <c r="D21" s="51"/>
      <c r="E21" s="47"/>
      <c r="F21" s="52"/>
      <c r="G21" s="47"/>
      <c r="H21" s="47"/>
      <c r="I21" s="48" t="e">
        <f t="shared" si="0"/>
        <v>#DIV/0!</v>
      </c>
      <c r="J21" s="49" t="e">
        <f t="shared" si="1"/>
        <v>#DIV/0!</v>
      </c>
      <c r="K21" s="52"/>
      <c r="L21" s="47"/>
      <c r="M21" s="53"/>
      <c r="N21" s="53"/>
      <c r="O21" s="56"/>
    </row>
    <row r="22" spans="2:15" ht="12.75">
      <c r="B22" s="66">
        <v>18</v>
      </c>
      <c r="C22" s="50"/>
      <c r="D22" s="51"/>
      <c r="E22" s="47"/>
      <c r="F22" s="52"/>
      <c r="G22" s="47"/>
      <c r="H22" s="47"/>
      <c r="I22" s="48" t="e">
        <f t="shared" si="0"/>
        <v>#DIV/0!</v>
      </c>
      <c r="J22" s="49" t="e">
        <f t="shared" si="1"/>
        <v>#DIV/0!</v>
      </c>
      <c r="K22" s="52"/>
      <c r="L22" s="47"/>
      <c r="M22" s="47"/>
      <c r="N22" s="53"/>
      <c r="O22" s="56"/>
    </row>
    <row r="23" spans="2:15" s="4" customFormat="1" ht="12.75">
      <c r="B23" s="66">
        <v>19</v>
      </c>
      <c r="C23" s="50"/>
      <c r="D23" s="51"/>
      <c r="E23" s="47"/>
      <c r="F23" s="52"/>
      <c r="G23" s="47"/>
      <c r="H23" s="47"/>
      <c r="I23" s="48" t="e">
        <f t="shared" si="0"/>
        <v>#DIV/0!</v>
      </c>
      <c r="J23" s="49" t="e">
        <f t="shared" si="1"/>
        <v>#DIV/0!</v>
      </c>
      <c r="K23" s="52"/>
      <c r="L23" s="47"/>
      <c r="M23" s="53"/>
      <c r="N23" s="53"/>
      <c r="O23" s="56"/>
    </row>
    <row r="24" spans="2:15" ht="12.75">
      <c r="B24" s="66">
        <v>20</v>
      </c>
      <c r="C24" s="50"/>
      <c r="D24" s="51"/>
      <c r="E24" s="47"/>
      <c r="F24" s="52"/>
      <c r="G24" s="47"/>
      <c r="H24" s="47"/>
      <c r="I24" s="48" t="e">
        <f t="shared" si="0"/>
        <v>#DIV/0!</v>
      </c>
      <c r="J24" s="49" t="e">
        <f t="shared" si="1"/>
        <v>#DIV/0!</v>
      </c>
      <c r="K24" s="52"/>
      <c r="L24" s="47"/>
      <c r="M24" s="47"/>
      <c r="N24" s="47"/>
      <c r="O24" s="56"/>
    </row>
    <row r="25" spans="2:15" s="4" customFormat="1" ht="12.75">
      <c r="B25" s="66">
        <v>21</v>
      </c>
      <c r="C25" s="50"/>
      <c r="D25" s="51"/>
      <c r="E25" s="47"/>
      <c r="F25" s="52"/>
      <c r="G25" s="47"/>
      <c r="H25" s="47"/>
      <c r="I25" s="48" t="e">
        <f t="shared" si="0"/>
        <v>#DIV/0!</v>
      </c>
      <c r="J25" s="49" t="e">
        <f t="shared" si="1"/>
        <v>#DIV/0!</v>
      </c>
      <c r="K25" s="52"/>
      <c r="L25" s="47"/>
      <c r="M25" s="53"/>
      <c r="N25" s="53"/>
      <c r="O25" s="56"/>
    </row>
    <row r="26" spans="2:15" s="4" customFormat="1" ht="12.75">
      <c r="B26" s="66">
        <v>22</v>
      </c>
      <c r="C26" s="50"/>
      <c r="D26" s="51"/>
      <c r="E26" s="54"/>
      <c r="F26" s="52"/>
      <c r="G26" s="47"/>
      <c r="H26" s="47"/>
      <c r="I26" s="48" t="e">
        <f t="shared" si="0"/>
        <v>#DIV/0!</v>
      </c>
      <c r="J26" s="49" t="e">
        <f t="shared" si="1"/>
        <v>#DIV/0!</v>
      </c>
      <c r="K26" s="52"/>
      <c r="L26" s="47"/>
      <c r="M26" s="47"/>
      <c r="N26" s="47"/>
      <c r="O26" s="56"/>
    </row>
    <row r="27" spans="2:15" s="4" customFormat="1" ht="12.75">
      <c r="B27" s="66">
        <v>23</v>
      </c>
      <c r="C27" s="50"/>
      <c r="D27" s="51"/>
      <c r="E27" s="47"/>
      <c r="F27" s="52"/>
      <c r="G27" s="47"/>
      <c r="H27" s="47"/>
      <c r="I27" s="48" t="e">
        <f t="shared" si="0"/>
        <v>#DIV/0!</v>
      </c>
      <c r="J27" s="49" t="e">
        <f t="shared" si="1"/>
        <v>#DIV/0!</v>
      </c>
      <c r="K27" s="52"/>
      <c r="L27" s="47"/>
      <c r="M27" s="53"/>
      <c r="N27" s="53"/>
      <c r="O27" s="56"/>
    </row>
    <row r="28" spans="2:15" s="4" customFormat="1" ht="12.75">
      <c r="B28" s="66">
        <v>24</v>
      </c>
      <c r="C28" s="50"/>
      <c r="D28" s="51"/>
      <c r="E28" s="54"/>
      <c r="F28" s="52"/>
      <c r="G28" s="47"/>
      <c r="H28" s="47"/>
      <c r="I28" s="48" t="e">
        <f t="shared" si="0"/>
        <v>#DIV/0!</v>
      </c>
      <c r="J28" s="49" t="e">
        <f t="shared" si="1"/>
        <v>#DIV/0!</v>
      </c>
      <c r="K28" s="52"/>
      <c r="L28" s="47"/>
      <c r="M28" s="53"/>
      <c r="N28" s="47"/>
      <c r="O28" s="56"/>
    </row>
    <row r="29" spans="2:15" s="4" customFormat="1" ht="12.75">
      <c r="B29" s="66">
        <v>25</v>
      </c>
      <c r="C29" s="50"/>
      <c r="D29" s="51"/>
      <c r="E29" s="54"/>
      <c r="F29" s="52"/>
      <c r="G29" s="47"/>
      <c r="H29" s="47"/>
      <c r="I29" s="48" t="e">
        <f t="shared" si="0"/>
        <v>#DIV/0!</v>
      </c>
      <c r="J29" s="49" t="e">
        <f t="shared" si="1"/>
        <v>#DIV/0!</v>
      </c>
      <c r="K29" s="52"/>
      <c r="L29" s="47"/>
      <c r="M29" s="53"/>
      <c r="N29" s="53"/>
      <c r="O29" s="56"/>
    </row>
    <row r="30" spans="2:15" ht="12.75">
      <c r="B30" s="66">
        <v>26</v>
      </c>
      <c r="C30" s="50"/>
      <c r="D30" s="51"/>
      <c r="E30" s="47"/>
      <c r="F30" s="52"/>
      <c r="G30" s="47"/>
      <c r="H30" s="47"/>
      <c r="I30" s="48" t="e">
        <f t="shared" si="0"/>
        <v>#DIV/0!</v>
      </c>
      <c r="J30" s="49" t="e">
        <f t="shared" si="1"/>
        <v>#DIV/0!</v>
      </c>
      <c r="K30" s="52"/>
      <c r="L30" s="47"/>
      <c r="M30" s="53"/>
      <c r="N30" s="53"/>
      <c r="O30" s="56"/>
    </row>
    <row r="31" spans="2:15" ht="12.75">
      <c r="B31" s="66">
        <v>27</v>
      </c>
      <c r="C31" s="50"/>
      <c r="D31" s="51"/>
      <c r="E31" s="47"/>
      <c r="F31" s="52"/>
      <c r="G31" s="47"/>
      <c r="H31" s="47"/>
      <c r="I31" s="48" t="e">
        <f t="shared" si="0"/>
        <v>#DIV/0!</v>
      </c>
      <c r="J31" s="49" t="e">
        <f t="shared" si="1"/>
        <v>#DIV/0!</v>
      </c>
      <c r="K31" s="52"/>
      <c r="L31" s="47"/>
      <c r="M31" s="53"/>
      <c r="N31" s="47"/>
      <c r="O31" s="56"/>
    </row>
    <row r="32" spans="2:15" ht="12.75">
      <c r="B32" s="66">
        <v>28</v>
      </c>
      <c r="C32" s="50"/>
      <c r="D32" s="51"/>
      <c r="E32" s="47"/>
      <c r="F32" s="52"/>
      <c r="G32" s="47"/>
      <c r="H32" s="47"/>
      <c r="I32" s="48" t="e">
        <f t="shared" si="0"/>
        <v>#DIV/0!</v>
      </c>
      <c r="J32" s="49" t="e">
        <f t="shared" si="1"/>
        <v>#DIV/0!</v>
      </c>
      <c r="K32" s="52"/>
      <c r="L32" s="47"/>
      <c r="M32" s="53"/>
      <c r="N32" s="47"/>
      <c r="O32" s="56"/>
    </row>
    <row r="33" spans="2:15" ht="12.75">
      <c r="B33" s="66">
        <v>29</v>
      </c>
      <c r="C33" s="50"/>
      <c r="D33" s="51"/>
      <c r="E33" s="47"/>
      <c r="F33" s="52"/>
      <c r="G33" s="47"/>
      <c r="H33" s="47"/>
      <c r="I33" s="48" t="e">
        <f t="shared" si="0"/>
        <v>#DIV/0!</v>
      </c>
      <c r="J33" s="49" t="e">
        <f t="shared" si="1"/>
        <v>#DIV/0!</v>
      </c>
      <c r="K33" s="52"/>
      <c r="L33" s="47"/>
      <c r="M33" s="47"/>
      <c r="N33" s="47"/>
      <c r="O33" s="56"/>
    </row>
    <row r="34" spans="2:15" ht="12.75">
      <c r="B34" s="66">
        <v>30</v>
      </c>
      <c r="C34" s="50"/>
      <c r="D34" s="51"/>
      <c r="E34" s="47"/>
      <c r="F34" s="52"/>
      <c r="G34" s="47"/>
      <c r="H34" s="47"/>
      <c r="I34" s="48" t="e">
        <f t="shared" si="0"/>
        <v>#DIV/0!</v>
      </c>
      <c r="J34" s="49" t="e">
        <f t="shared" si="1"/>
        <v>#DIV/0!</v>
      </c>
      <c r="K34" s="52"/>
      <c r="L34" s="47"/>
      <c r="M34" s="53"/>
      <c r="N34" s="47"/>
      <c r="O34" s="56"/>
    </row>
    <row r="35" spans="2:15" ht="12.75">
      <c r="B35" s="66">
        <v>31</v>
      </c>
      <c r="C35" s="50"/>
      <c r="D35" s="51"/>
      <c r="E35" s="47"/>
      <c r="F35" s="52"/>
      <c r="G35" s="47"/>
      <c r="H35" s="47"/>
      <c r="I35" s="48" t="e">
        <f t="shared" si="0"/>
        <v>#DIV/0!</v>
      </c>
      <c r="J35" s="49" t="e">
        <f t="shared" si="1"/>
        <v>#DIV/0!</v>
      </c>
      <c r="K35" s="52"/>
      <c r="L35" s="47"/>
      <c r="M35" s="47"/>
      <c r="N35" s="53"/>
      <c r="O35" s="56"/>
    </row>
    <row r="36" spans="2:15" ht="12.75">
      <c r="B36" s="66">
        <v>32</v>
      </c>
      <c r="C36" s="50"/>
      <c r="D36" s="51"/>
      <c r="E36" s="47"/>
      <c r="F36" s="52"/>
      <c r="G36" s="47"/>
      <c r="H36" s="47"/>
      <c r="I36" s="48" t="e">
        <f t="shared" si="0"/>
        <v>#DIV/0!</v>
      </c>
      <c r="J36" s="49" t="e">
        <f t="shared" si="1"/>
        <v>#DIV/0!</v>
      </c>
      <c r="K36" s="52"/>
      <c r="L36" s="47"/>
      <c r="M36" s="47"/>
      <c r="N36" s="47"/>
      <c r="O36" s="56"/>
    </row>
    <row r="37" spans="2:15" ht="12.75">
      <c r="B37" s="66">
        <v>33</v>
      </c>
      <c r="C37" s="50"/>
      <c r="D37" s="51"/>
      <c r="E37" s="47"/>
      <c r="F37" s="52"/>
      <c r="G37" s="47"/>
      <c r="H37" s="47"/>
      <c r="I37" s="48" t="e">
        <f t="shared" si="0"/>
        <v>#DIV/0!</v>
      </c>
      <c r="J37" s="49" t="e">
        <f t="shared" si="1"/>
        <v>#DIV/0!</v>
      </c>
      <c r="K37" s="52"/>
      <c r="L37" s="47"/>
      <c r="M37" s="47"/>
      <c r="N37" s="47"/>
      <c r="O37" s="56"/>
    </row>
    <row r="38" spans="2:15" ht="12.75">
      <c r="B38" s="66">
        <v>34</v>
      </c>
      <c r="C38" s="50"/>
      <c r="D38" s="51"/>
      <c r="E38" s="47"/>
      <c r="F38" s="52"/>
      <c r="G38" s="47"/>
      <c r="H38" s="47"/>
      <c r="I38" s="48" t="e">
        <f t="shared" si="0"/>
        <v>#DIV/0!</v>
      </c>
      <c r="J38" s="49" t="e">
        <f t="shared" si="1"/>
        <v>#DIV/0!</v>
      </c>
      <c r="K38" s="52"/>
      <c r="L38" s="47"/>
      <c r="M38" s="47"/>
      <c r="N38" s="47"/>
      <c r="O38" s="56"/>
    </row>
    <row r="39" spans="2:15" ht="12.75">
      <c r="B39" s="66">
        <v>35</v>
      </c>
      <c r="C39" s="50"/>
      <c r="D39" s="51"/>
      <c r="E39" s="47"/>
      <c r="F39" s="52"/>
      <c r="G39" s="47"/>
      <c r="H39" s="47"/>
      <c r="I39" s="48" t="e">
        <f t="shared" si="0"/>
        <v>#DIV/0!</v>
      </c>
      <c r="J39" s="49" t="e">
        <f t="shared" si="1"/>
        <v>#DIV/0!</v>
      </c>
      <c r="K39" s="52"/>
      <c r="L39" s="47"/>
      <c r="M39" s="53"/>
      <c r="N39" s="53"/>
      <c r="O39" s="56"/>
    </row>
    <row r="40" spans="2:15" ht="12.75">
      <c r="B40" s="66">
        <v>36</v>
      </c>
      <c r="C40" s="50"/>
      <c r="D40" s="51"/>
      <c r="E40" s="47"/>
      <c r="F40" s="52"/>
      <c r="G40" s="47"/>
      <c r="H40" s="47"/>
      <c r="I40" s="48" t="e">
        <f t="shared" si="0"/>
        <v>#DIV/0!</v>
      </c>
      <c r="J40" s="49" t="e">
        <f t="shared" si="1"/>
        <v>#DIV/0!</v>
      </c>
      <c r="K40" s="52"/>
      <c r="L40" s="47"/>
      <c r="M40" s="53"/>
      <c r="N40" s="53"/>
      <c r="O40" s="56"/>
    </row>
    <row r="41" spans="2:15" ht="12.75">
      <c r="B41" s="66">
        <v>37</v>
      </c>
      <c r="C41" s="50"/>
      <c r="D41" s="51"/>
      <c r="E41" s="47"/>
      <c r="F41" s="52"/>
      <c r="G41" s="47"/>
      <c r="H41" s="47"/>
      <c r="I41" s="48" t="e">
        <f t="shared" si="0"/>
        <v>#DIV/0!</v>
      </c>
      <c r="J41" s="49" t="e">
        <f t="shared" si="1"/>
        <v>#DIV/0!</v>
      </c>
      <c r="K41" s="52"/>
      <c r="L41" s="47"/>
      <c r="M41" s="47"/>
      <c r="N41" s="53"/>
      <c r="O41" s="56"/>
    </row>
    <row r="42" spans="2:15" ht="12.75">
      <c r="B42" s="66">
        <v>38</v>
      </c>
      <c r="C42" s="50"/>
      <c r="D42" s="51"/>
      <c r="E42" s="47"/>
      <c r="F42" s="52"/>
      <c r="G42" s="47"/>
      <c r="H42" s="47"/>
      <c r="I42" s="48" t="e">
        <f t="shared" si="0"/>
        <v>#DIV/0!</v>
      </c>
      <c r="J42" s="49" t="e">
        <f t="shared" si="1"/>
        <v>#DIV/0!</v>
      </c>
      <c r="K42" s="52"/>
      <c r="L42" s="47"/>
      <c r="M42" s="47"/>
      <c r="N42" s="47"/>
      <c r="O42" s="56"/>
    </row>
    <row r="43" spans="2:15" ht="12.75">
      <c r="B43" s="66">
        <v>39</v>
      </c>
      <c r="C43" s="50"/>
      <c r="D43" s="51"/>
      <c r="E43" s="47"/>
      <c r="F43" s="52"/>
      <c r="G43" s="47"/>
      <c r="H43" s="47"/>
      <c r="I43" s="48" t="e">
        <f t="shared" si="0"/>
        <v>#DIV/0!</v>
      </c>
      <c r="J43" s="49" t="e">
        <f t="shared" si="1"/>
        <v>#DIV/0!</v>
      </c>
      <c r="K43" s="52"/>
      <c r="L43" s="47"/>
      <c r="M43" s="53"/>
      <c r="N43" s="53"/>
      <c r="O43" s="56"/>
    </row>
    <row r="44" spans="2:15" ht="12.75">
      <c r="B44" s="66">
        <v>40</v>
      </c>
      <c r="C44" s="50"/>
      <c r="D44" s="51"/>
      <c r="E44" s="47"/>
      <c r="F44" s="52"/>
      <c r="G44" s="47"/>
      <c r="H44" s="47"/>
      <c r="I44" s="48" t="e">
        <f t="shared" si="0"/>
        <v>#DIV/0!</v>
      </c>
      <c r="J44" s="49" t="e">
        <f t="shared" si="1"/>
        <v>#DIV/0!</v>
      </c>
      <c r="K44" s="52"/>
      <c r="L44" s="47"/>
      <c r="M44" s="53"/>
      <c r="N44" s="53"/>
      <c r="O44" s="56"/>
    </row>
    <row r="45" spans="2:15" ht="12.75">
      <c r="B45" s="66">
        <v>41</v>
      </c>
      <c r="C45" s="50"/>
      <c r="D45" s="51"/>
      <c r="E45" s="47"/>
      <c r="F45" s="52"/>
      <c r="G45" s="47"/>
      <c r="H45" s="47"/>
      <c r="I45" s="48" t="e">
        <f t="shared" si="0"/>
        <v>#DIV/0!</v>
      </c>
      <c r="J45" s="49" t="e">
        <f t="shared" si="1"/>
        <v>#DIV/0!</v>
      </c>
      <c r="K45" s="52"/>
      <c r="L45" s="47"/>
      <c r="M45" s="53"/>
      <c r="N45" s="53"/>
      <c r="O45" s="56"/>
    </row>
    <row r="46" spans="2:15" ht="12.75">
      <c r="B46" s="66">
        <v>42</v>
      </c>
      <c r="C46" s="50"/>
      <c r="D46" s="51"/>
      <c r="E46" s="47"/>
      <c r="F46" s="52"/>
      <c r="G46" s="47"/>
      <c r="H46" s="47"/>
      <c r="I46" s="48" t="e">
        <f t="shared" si="0"/>
        <v>#DIV/0!</v>
      </c>
      <c r="J46" s="49" t="e">
        <f t="shared" si="1"/>
        <v>#DIV/0!</v>
      </c>
      <c r="K46" s="52"/>
      <c r="L46" s="47"/>
      <c r="M46" s="53"/>
      <c r="N46" s="47"/>
      <c r="O46" s="56"/>
    </row>
    <row r="47" spans="2:15" ht="12.75">
      <c r="B47" s="66">
        <v>43</v>
      </c>
      <c r="C47" s="50"/>
      <c r="D47" s="51"/>
      <c r="E47" s="47"/>
      <c r="F47" s="52"/>
      <c r="G47" s="47"/>
      <c r="H47" s="47"/>
      <c r="I47" s="48" t="e">
        <f t="shared" si="0"/>
        <v>#DIV/0!</v>
      </c>
      <c r="J47" s="49" t="e">
        <f t="shared" si="1"/>
        <v>#DIV/0!</v>
      </c>
      <c r="K47" s="52"/>
      <c r="L47" s="47"/>
      <c r="M47" s="47"/>
      <c r="N47" s="53"/>
      <c r="O47" s="56"/>
    </row>
    <row r="48" spans="2:15" ht="12.75">
      <c r="B48" s="66">
        <v>44</v>
      </c>
      <c r="C48" s="50"/>
      <c r="D48" s="51"/>
      <c r="E48" s="47"/>
      <c r="F48" s="52"/>
      <c r="G48" s="47"/>
      <c r="H48" s="47"/>
      <c r="I48" s="48" t="e">
        <f t="shared" si="0"/>
        <v>#DIV/0!</v>
      </c>
      <c r="J48" s="49" t="e">
        <f t="shared" si="1"/>
        <v>#DIV/0!</v>
      </c>
      <c r="K48" s="52"/>
      <c r="L48" s="47"/>
      <c r="M48" s="47"/>
      <c r="N48" s="53"/>
      <c r="O48" s="56"/>
    </row>
    <row r="49" spans="2:15" ht="12.75">
      <c r="B49" s="66">
        <v>45</v>
      </c>
      <c r="C49" s="50"/>
      <c r="D49" s="51"/>
      <c r="E49" s="47"/>
      <c r="F49" s="52"/>
      <c r="G49" s="55"/>
      <c r="H49" s="47"/>
      <c r="I49" s="48" t="e">
        <f t="shared" si="0"/>
        <v>#DIV/0!</v>
      </c>
      <c r="J49" s="49" t="e">
        <f t="shared" si="1"/>
        <v>#DIV/0!</v>
      </c>
      <c r="K49" s="52"/>
      <c r="L49" s="47"/>
      <c r="M49" s="53"/>
      <c r="N49" s="53"/>
      <c r="O49" s="56"/>
    </row>
    <row r="50" spans="2:15" s="4" customFormat="1" ht="13.5" thickBot="1">
      <c r="B50" s="67">
        <v>46</v>
      </c>
      <c r="C50" s="57"/>
      <c r="D50" s="58"/>
      <c r="E50" s="59"/>
      <c r="F50" s="60"/>
      <c r="G50" s="61"/>
      <c r="H50" s="61"/>
      <c r="I50" s="62" t="e">
        <f t="shared" si="0"/>
        <v>#DIV/0!</v>
      </c>
      <c r="J50" s="63" t="e">
        <f t="shared" si="1"/>
        <v>#DIV/0!</v>
      </c>
      <c r="K50" s="60"/>
      <c r="L50" s="61"/>
      <c r="M50" s="64"/>
      <c r="N50" s="64"/>
      <c r="O50" s="65"/>
    </row>
    <row r="51" spans="2:15" s="4" customFormat="1" ht="12.75">
      <c r="B51" s="13"/>
      <c r="C51" s="14"/>
      <c r="D51" s="13"/>
      <c r="E51" s="13"/>
      <c r="F51" s="15"/>
      <c r="G51" s="13"/>
      <c r="H51" s="13"/>
      <c r="I51" s="13"/>
      <c r="J51" s="16"/>
      <c r="K51" s="15"/>
      <c r="L51" s="13"/>
      <c r="M51" s="16"/>
      <c r="N51" s="13"/>
      <c r="O51" s="13"/>
    </row>
    <row r="52" spans="2:15" s="4" customFormat="1" ht="12.75">
      <c r="B52" s="13"/>
      <c r="C52" s="14"/>
      <c r="D52" s="13"/>
      <c r="E52" s="13"/>
      <c r="F52" s="15"/>
      <c r="G52" s="13"/>
      <c r="H52" s="13"/>
      <c r="I52" s="13"/>
      <c r="J52" s="16"/>
      <c r="K52" s="15"/>
      <c r="L52" s="13"/>
      <c r="M52" s="16"/>
      <c r="N52" s="13"/>
      <c r="O52" s="13"/>
    </row>
    <row r="53" spans="10:13" ht="12.75">
      <c r="J53" s="12"/>
      <c r="M53" s="12"/>
    </row>
    <row r="54" ht="12.75">
      <c r="J54" s="12"/>
    </row>
  </sheetData>
  <mergeCells count="2">
    <mergeCell ref="B2:G2"/>
    <mergeCell ref="D3:G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7"/>
  <sheetViews>
    <sheetView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A1" sqref="AA1"/>
    </sheetView>
  </sheetViews>
  <sheetFormatPr defaultColWidth="9.00390625" defaultRowHeight="12.75"/>
  <cols>
    <col min="1" max="1" width="6.375" style="0" customWidth="1"/>
    <col min="2" max="2" width="3.375" style="1" bestFit="1" customWidth="1"/>
    <col min="3" max="3" width="2.75390625" style="1" bestFit="1" customWidth="1"/>
    <col min="4" max="5" width="3.375" style="1" bestFit="1" customWidth="1"/>
    <col min="6" max="6" width="4.375" style="1" bestFit="1" customWidth="1"/>
    <col min="7" max="8" width="6.125" style="1" bestFit="1" customWidth="1"/>
    <col min="9" max="9" width="4.375" style="1" bestFit="1" customWidth="1"/>
    <col min="10" max="10" width="6.125" style="1" bestFit="1" customWidth="1"/>
    <col min="11" max="11" width="4.375" style="1" bestFit="1" customWidth="1"/>
    <col min="12" max="12" width="6.125" style="1" bestFit="1" customWidth="1"/>
    <col min="13" max="13" width="4.375" style="1" bestFit="1" customWidth="1"/>
    <col min="14" max="14" width="6.125" style="1" bestFit="1" customWidth="1"/>
    <col min="15" max="15" width="4.375" style="1" bestFit="1" customWidth="1"/>
    <col min="16" max="16" width="6.125" style="1" bestFit="1" customWidth="1"/>
    <col min="17" max="20" width="6.125" style="1" customWidth="1"/>
    <col min="21" max="21" width="4.375" style="1" bestFit="1" customWidth="1"/>
    <col min="22" max="22" width="6.125" style="1" bestFit="1" customWidth="1"/>
    <col min="23" max="23" width="5.25390625" style="1" bestFit="1" customWidth="1"/>
    <col min="24" max="24" width="4.375" style="1" bestFit="1" customWidth="1"/>
    <col min="25" max="25" width="4.875" style="1" bestFit="1" customWidth="1"/>
    <col min="26" max="30" width="4.375" style="1" bestFit="1" customWidth="1"/>
    <col min="31" max="31" width="3.375" style="1" bestFit="1" customWidth="1"/>
    <col min="32" max="32" width="5.25390625" style="1" bestFit="1" customWidth="1"/>
    <col min="34" max="43" width="4.75390625" style="0" customWidth="1"/>
    <col min="44" max="44" width="4.25390625" style="0" customWidth="1"/>
    <col min="45" max="45" width="4.00390625" style="0" customWidth="1"/>
    <col min="46" max="46" width="4.375" style="0" customWidth="1"/>
  </cols>
  <sheetData>
    <row r="1" spans="1:46" s="1" customFormat="1" ht="12.75" customHeight="1">
      <c r="A1" s="28" t="s">
        <v>318</v>
      </c>
      <c r="B1" s="31" t="s">
        <v>312</v>
      </c>
      <c r="C1" s="32" t="s">
        <v>328</v>
      </c>
      <c r="D1" s="32" t="s">
        <v>329</v>
      </c>
      <c r="E1" s="33" t="s">
        <v>330</v>
      </c>
      <c r="F1" s="33" t="s">
        <v>331</v>
      </c>
      <c r="G1" s="32" t="s">
        <v>332</v>
      </c>
      <c r="H1" s="32" t="s">
        <v>333</v>
      </c>
      <c r="I1" s="32" t="s">
        <v>393</v>
      </c>
      <c r="J1" s="32" t="s">
        <v>426</v>
      </c>
      <c r="K1" s="32" t="s">
        <v>427</v>
      </c>
      <c r="L1" s="32" t="s">
        <v>428</v>
      </c>
      <c r="M1" s="32" t="s">
        <v>431</v>
      </c>
      <c r="N1" s="32" t="s">
        <v>430</v>
      </c>
      <c r="O1" s="32" t="s">
        <v>411</v>
      </c>
      <c r="P1" s="33" t="s">
        <v>412</v>
      </c>
      <c r="Q1" s="32" t="s">
        <v>432</v>
      </c>
      <c r="R1" s="32" t="s">
        <v>413</v>
      </c>
      <c r="S1" s="32" t="s">
        <v>414</v>
      </c>
      <c r="T1" s="32" t="s">
        <v>415</v>
      </c>
      <c r="U1" s="32" t="s">
        <v>416</v>
      </c>
      <c r="V1" s="32" t="s">
        <v>417</v>
      </c>
      <c r="W1" s="34" t="s">
        <v>408</v>
      </c>
      <c r="X1" s="31" t="s">
        <v>418</v>
      </c>
      <c r="Y1" s="31" t="s">
        <v>409</v>
      </c>
      <c r="Z1" s="32" t="s">
        <v>216</v>
      </c>
      <c r="AA1" s="32" t="s">
        <v>217</v>
      </c>
      <c r="AB1" s="32" t="s">
        <v>220</v>
      </c>
      <c r="AC1" s="32" t="s">
        <v>218</v>
      </c>
      <c r="AD1" s="32" t="s">
        <v>219</v>
      </c>
      <c r="AE1" s="32" t="s">
        <v>314</v>
      </c>
      <c r="AF1" s="35" t="s">
        <v>313</v>
      </c>
      <c r="AG1" s="22" t="s">
        <v>319</v>
      </c>
      <c r="AH1" s="36" t="s">
        <v>419</v>
      </c>
      <c r="AI1" s="32" t="s">
        <v>420</v>
      </c>
      <c r="AJ1" s="32" t="s">
        <v>421</v>
      </c>
      <c r="AK1" s="32" t="s">
        <v>422</v>
      </c>
      <c r="AL1" s="32" t="s">
        <v>423</v>
      </c>
      <c r="AM1" s="32" t="s">
        <v>424</v>
      </c>
      <c r="AN1" s="32" t="s">
        <v>232</v>
      </c>
      <c r="AO1" s="32" t="s">
        <v>233</v>
      </c>
      <c r="AP1" s="32" t="s">
        <v>234</v>
      </c>
      <c r="AQ1" s="32" t="s">
        <v>314</v>
      </c>
      <c r="AR1" s="32" t="s">
        <v>315</v>
      </c>
      <c r="AS1" s="155" t="s">
        <v>425</v>
      </c>
      <c r="AT1" s="156" t="s">
        <v>334</v>
      </c>
    </row>
    <row r="2" spans="1:46" ht="12.75">
      <c r="A2" s="29">
        <v>1</v>
      </c>
      <c r="B2" s="17">
        <f>SUM(tydny!D4:D7)</f>
        <v>25</v>
      </c>
      <c r="C2" s="17">
        <f>SUM(tydny!E4:E7)</f>
        <v>0</v>
      </c>
      <c r="D2" s="17">
        <f>SUM(tydny!F4:F7)</f>
        <v>32</v>
      </c>
      <c r="E2" s="17">
        <f>SUM(tydny!G4:G7)</f>
        <v>0</v>
      </c>
      <c r="F2" s="17">
        <f>SUM(tydny!H4:H7)</f>
        <v>0</v>
      </c>
      <c r="G2" s="17">
        <f>SUM(tydny!I4:I7)</f>
        <v>2118</v>
      </c>
      <c r="H2" s="17">
        <f>SUM(tydny!J4:J7)</f>
        <v>314</v>
      </c>
      <c r="I2" s="17">
        <f>SUM(tydny!O4:O7)</f>
        <v>109</v>
      </c>
      <c r="J2" s="17">
        <f>SUM(tydny!P4:P7)</f>
        <v>25</v>
      </c>
      <c r="K2" s="17">
        <f>SUM(tydny!M4:M7)</f>
        <v>4</v>
      </c>
      <c r="L2" s="17">
        <f>SUM(tydny!N4:N7)</f>
        <v>1</v>
      </c>
      <c r="M2" s="17">
        <f>SUM(tydny!K4:K7)</f>
        <v>872</v>
      </c>
      <c r="N2" s="17">
        <f>SUM(tydny!L4:L7)</f>
        <v>149</v>
      </c>
      <c r="O2" s="17">
        <f>SUM(tydny!Q4:Q7)</f>
        <v>0</v>
      </c>
      <c r="P2" s="17">
        <f>SUM(tydny!R4:R7)</f>
        <v>0</v>
      </c>
      <c r="Q2" s="17">
        <f>SUM(tydny!S4:S7)</f>
        <v>0</v>
      </c>
      <c r="R2" s="17">
        <f>SUM(tydny!T4:T7)</f>
        <v>0</v>
      </c>
      <c r="S2" s="17">
        <f>SUM(tydny!U4:U7)</f>
        <v>62</v>
      </c>
      <c r="T2" s="17">
        <f>SUM(tydny!V4:V7)</f>
        <v>8</v>
      </c>
      <c r="U2" s="17">
        <f>SUM(tydny!W4:W7)</f>
        <v>70</v>
      </c>
      <c r="V2" s="17">
        <f>SUM(tydny!X4:X7)</f>
        <v>8</v>
      </c>
      <c r="W2" s="17">
        <f>SUM(tydny!Y4:Y7)</f>
        <v>0</v>
      </c>
      <c r="X2" s="17">
        <f>SUM(tydny!Z4:Z7)</f>
        <v>135</v>
      </c>
      <c r="Y2" s="17">
        <f>SUM(tydny!AA4:AA7)</f>
        <v>8</v>
      </c>
      <c r="Z2" s="17">
        <f>SUM(tydny!AB4:AB7)</f>
        <v>580</v>
      </c>
      <c r="AA2" s="17">
        <f>SUM(tydny!AC4:AC7)</f>
        <v>123</v>
      </c>
      <c r="AB2" s="17">
        <f>SUM(tydny!AF4:AF7)</f>
        <v>0</v>
      </c>
      <c r="AC2" s="17">
        <f>SUM(tydny!AD4:AD7)</f>
        <v>140</v>
      </c>
      <c r="AD2" s="17">
        <f>SUM(tydny!AE4:AE7)</f>
        <v>40</v>
      </c>
      <c r="AE2" s="17">
        <f>SUM(tydny!AG4:AG7)</f>
        <v>0</v>
      </c>
      <c r="AF2" s="19">
        <f>SUM(tydny!AH4:AH7)</f>
        <v>2.3</v>
      </c>
      <c r="AG2" s="24">
        <v>1</v>
      </c>
      <c r="AH2" s="37">
        <f>O2/60</f>
        <v>0</v>
      </c>
      <c r="AI2" s="17">
        <f>Q2/60</f>
        <v>0</v>
      </c>
      <c r="AJ2" s="17">
        <f>I2/60</f>
        <v>1.8166666666666667</v>
      </c>
      <c r="AK2" s="17">
        <f>K2/60</f>
        <v>0.06666666666666667</v>
      </c>
      <c r="AL2" s="17">
        <f>M2/60</f>
        <v>14.533333333333333</v>
      </c>
      <c r="AM2" s="17">
        <f>(X2+Y2)/60</f>
        <v>2.3833333333333333</v>
      </c>
      <c r="AN2" s="17">
        <f>Z2/60</f>
        <v>9.666666666666666</v>
      </c>
      <c r="AO2" s="17">
        <f>AB2/60</f>
        <v>0</v>
      </c>
      <c r="AP2" s="17">
        <f>AC2/60</f>
        <v>2.3333333333333335</v>
      </c>
      <c r="AQ2" s="17">
        <f>AE2/3</f>
        <v>0</v>
      </c>
      <c r="AR2" s="17">
        <f>AF2</f>
        <v>2.3</v>
      </c>
      <c r="AS2" s="17">
        <f>S2/60</f>
        <v>1.0333333333333334</v>
      </c>
      <c r="AT2" s="19">
        <f>U2/60</f>
        <v>1.1666666666666667</v>
      </c>
    </row>
    <row r="3" spans="1:46" ht="12.75">
      <c r="A3" s="29">
        <v>2</v>
      </c>
      <c r="B3" s="17">
        <f>SUM(tydny!D8:D11)</f>
        <v>20</v>
      </c>
      <c r="C3" s="17">
        <f>SUM(tydny!E8:E11)</f>
        <v>0</v>
      </c>
      <c r="D3" s="17">
        <f>SUM(tydny!F8:F11)</f>
        <v>25</v>
      </c>
      <c r="E3" s="17">
        <f>SUM(tydny!G8:G11)</f>
        <v>5</v>
      </c>
      <c r="F3" s="17">
        <f>SUM(tydny!H8:H11)</f>
        <v>0</v>
      </c>
      <c r="G3" s="17">
        <f>SUM(tydny!I8:I11)</f>
        <v>1962</v>
      </c>
      <c r="H3" s="17">
        <f>SUM(tydny!J8:J11)</f>
        <v>331</v>
      </c>
      <c r="I3" s="17">
        <f>SUM(tydny!O8:O11)</f>
        <v>58</v>
      </c>
      <c r="J3" s="17">
        <f>SUM(tydny!P8:P11)</f>
        <v>12</v>
      </c>
      <c r="K3" s="17">
        <f>SUM(tydny!M8:M11)</f>
        <v>33</v>
      </c>
      <c r="L3" s="17">
        <f>SUM(tydny!N8:N11)</f>
        <v>7</v>
      </c>
      <c r="M3" s="17">
        <f>SUM(tydny!K8:K11)</f>
        <v>276</v>
      </c>
      <c r="N3" s="17">
        <f>SUM(tydny!L8:L11)</f>
        <v>44</v>
      </c>
      <c r="O3" s="17">
        <f>SUM(tydny!Q8:Q11)</f>
        <v>0</v>
      </c>
      <c r="P3" s="17">
        <f>SUM(tydny!R8:R11)</f>
        <v>0</v>
      </c>
      <c r="Q3" s="17">
        <f>SUM(tydny!S8:S11)</f>
        <v>0</v>
      </c>
      <c r="R3" s="17">
        <f>SUM(tydny!T8:T11)</f>
        <v>0</v>
      </c>
      <c r="S3" s="17">
        <f>SUM(tydny!U8:U11)</f>
        <v>0</v>
      </c>
      <c r="T3" s="17">
        <f>SUM(tydny!V8:V11)</f>
        <v>0</v>
      </c>
      <c r="U3" s="17">
        <f>SUM(tydny!W8:W11)</f>
        <v>95</v>
      </c>
      <c r="V3" s="17">
        <f>SUM(tydny!X8:X11)</f>
        <v>11</v>
      </c>
      <c r="W3" s="17">
        <f>SUM(tydny!Y8:Y11)</f>
        <v>0</v>
      </c>
      <c r="X3" s="17">
        <f>SUM(tydny!Z8:Z11)</f>
        <v>120</v>
      </c>
      <c r="Y3" s="17">
        <f>SUM(tydny!AA8:AA11)</f>
        <v>0</v>
      </c>
      <c r="Z3" s="17">
        <f>SUM(tydny!AB8:AB11)</f>
        <v>1110</v>
      </c>
      <c r="AA3" s="17">
        <f>SUM(tydny!AC8:AC11)</f>
        <v>257</v>
      </c>
      <c r="AB3" s="17">
        <f>SUM(tydny!AF8:AF11)</f>
        <v>0</v>
      </c>
      <c r="AC3" s="17">
        <f>SUM(tydny!AD8:AD11)</f>
        <v>180</v>
      </c>
      <c r="AD3" s="17">
        <f>SUM(tydny!AE8:AE11)</f>
        <v>53</v>
      </c>
      <c r="AE3" s="17">
        <f>SUM(tydny!AG8:AG11)</f>
        <v>0</v>
      </c>
      <c r="AF3" s="19">
        <f>SUM(tydny!AH8:AH11)</f>
        <v>1.5</v>
      </c>
      <c r="AG3" s="24">
        <v>2</v>
      </c>
      <c r="AH3" s="37">
        <f aca="true" t="shared" si="0" ref="AH3:AH8">O3/60</f>
        <v>0</v>
      </c>
      <c r="AI3" s="17">
        <f aca="true" t="shared" si="1" ref="AI3:AI14">Q3/60</f>
        <v>0</v>
      </c>
      <c r="AJ3" s="17">
        <f aca="true" t="shared" si="2" ref="AJ3:AJ8">I3/60</f>
        <v>0.9666666666666667</v>
      </c>
      <c r="AK3" s="17">
        <f aca="true" t="shared" si="3" ref="AK3:AK8">K3/60</f>
        <v>0.55</v>
      </c>
      <c r="AL3" s="17">
        <f aca="true" t="shared" si="4" ref="AL3:AL8">M3/60</f>
        <v>4.6</v>
      </c>
      <c r="AM3" s="17">
        <f aca="true" t="shared" si="5" ref="AM3:AM8">X3/60</f>
        <v>2</v>
      </c>
      <c r="AN3" s="17">
        <f aca="true" t="shared" si="6" ref="AN3:AN8">Z3/60</f>
        <v>18.5</v>
      </c>
      <c r="AO3" s="17">
        <f aca="true" t="shared" si="7" ref="AO3:AO8">AB3/60</f>
        <v>0</v>
      </c>
      <c r="AP3" s="17">
        <f aca="true" t="shared" si="8" ref="AP3:AP8">AC3/60</f>
        <v>3</v>
      </c>
      <c r="AQ3" s="17">
        <f aca="true" t="shared" si="9" ref="AQ3:AQ14">AE3/3</f>
        <v>0</v>
      </c>
      <c r="AR3" s="17">
        <f aca="true" t="shared" si="10" ref="AR3:AR14">AF3</f>
        <v>1.5</v>
      </c>
      <c r="AS3" s="17">
        <f aca="true" t="shared" si="11" ref="AS3:AS14">S3/60</f>
        <v>0</v>
      </c>
      <c r="AT3" s="19">
        <f aca="true" t="shared" si="12" ref="AT3:AT14">U3/60</f>
        <v>1.5833333333333333</v>
      </c>
    </row>
    <row r="4" spans="1:46" ht="12.75">
      <c r="A4" s="29">
        <v>3</v>
      </c>
      <c r="B4" s="17">
        <f>SUM(tydny!D12:D15)</f>
        <v>24</v>
      </c>
      <c r="C4" s="17">
        <f>SUM(tydny!E12:E15)</f>
        <v>2</v>
      </c>
      <c r="D4" s="17">
        <f>SUM(tydny!F12:F15)</f>
        <v>31</v>
      </c>
      <c r="E4" s="17">
        <f>SUM(tydny!G12:G15)</f>
        <v>0</v>
      </c>
      <c r="F4" s="17">
        <f>SUM(tydny!H12:H15)</f>
        <v>0</v>
      </c>
      <c r="G4" s="17">
        <f>SUM(tydny!I12:I15)</f>
        <v>2641</v>
      </c>
      <c r="H4" s="17">
        <f>SUM(tydny!J12:J15)</f>
        <v>464</v>
      </c>
      <c r="I4" s="17">
        <f>SUM(tydny!O12:O15)</f>
        <v>102</v>
      </c>
      <c r="J4" s="17">
        <f>SUM(tydny!P12:P15)</f>
        <v>24</v>
      </c>
      <c r="K4" s="17">
        <f>SUM(tydny!M12:M15)</f>
        <v>35</v>
      </c>
      <c r="L4" s="17">
        <f>SUM(tydny!N12:N15)</f>
        <v>7</v>
      </c>
      <c r="M4" s="17">
        <f>SUM(tydny!K12:K15)</f>
        <v>709</v>
      </c>
      <c r="N4" s="17">
        <f>SUM(tydny!L12:L15)</f>
        <v>116</v>
      </c>
      <c r="O4" s="17">
        <f>SUM(tydny!Q12:Q15)</f>
        <v>0</v>
      </c>
      <c r="P4" s="17">
        <f>SUM(tydny!R12:R15)</f>
        <v>0</v>
      </c>
      <c r="Q4" s="17">
        <f>SUM(tydny!S12:S15)</f>
        <v>0</v>
      </c>
      <c r="R4" s="17">
        <f>SUM(tydny!T12:T15)</f>
        <v>0</v>
      </c>
      <c r="S4" s="17">
        <f>SUM(tydny!U12:U15)</f>
        <v>55</v>
      </c>
      <c r="T4" s="17">
        <f>SUM(tydny!V12:V15)</f>
        <v>9</v>
      </c>
      <c r="U4" s="17">
        <f>SUM(tydny!W12:W15)</f>
        <v>135</v>
      </c>
      <c r="V4" s="17">
        <f>SUM(tydny!X12:X15)</f>
        <v>18</v>
      </c>
      <c r="W4" s="17">
        <f>SUM(tydny!Y12:Y15)</f>
        <v>0</v>
      </c>
      <c r="X4" s="17">
        <f>SUM(tydny!Z12:Z15)</f>
        <v>110</v>
      </c>
      <c r="Y4" s="17">
        <f>SUM(tydny!AA12:AA15)</f>
        <v>5</v>
      </c>
      <c r="Z4" s="17">
        <f>SUM(tydny!AB12:AB15)</f>
        <v>1165</v>
      </c>
      <c r="AA4" s="17">
        <f>SUM(tydny!AC12:AC15)</f>
        <v>290</v>
      </c>
      <c r="AB4" s="17">
        <f>SUM(tydny!AF12:AF15)</f>
        <v>0</v>
      </c>
      <c r="AC4" s="17">
        <f>SUM(tydny!AD12:AD15)</f>
        <v>205</v>
      </c>
      <c r="AD4" s="17">
        <f>SUM(tydny!AE12:AE15)</f>
        <v>62</v>
      </c>
      <c r="AE4" s="17">
        <f>SUM(tydny!AG12:AG15)</f>
        <v>0</v>
      </c>
      <c r="AF4" s="19">
        <f>SUM(tydny!AH12:AH15)</f>
        <v>2</v>
      </c>
      <c r="AG4" s="24">
        <v>3</v>
      </c>
      <c r="AH4" s="37">
        <f t="shared" si="0"/>
        <v>0</v>
      </c>
      <c r="AI4" s="17">
        <f t="shared" si="1"/>
        <v>0</v>
      </c>
      <c r="AJ4" s="17">
        <f t="shared" si="2"/>
        <v>1.7</v>
      </c>
      <c r="AK4" s="17">
        <f t="shared" si="3"/>
        <v>0.5833333333333334</v>
      </c>
      <c r="AL4" s="17">
        <f t="shared" si="4"/>
        <v>11.816666666666666</v>
      </c>
      <c r="AM4" s="17">
        <f t="shared" si="5"/>
        <v>1.8333333333333333</v>
      </c>
      <c r="AN4" s="17">
        <f t="shared" si="6"/>
        <v>19.416666666666668</v>
      </c>
      <c r="AO4" s="17">
        <f t="shared" si="7"/>
        <v>0</v>
      </c>
      <c r="AP4" s="17">
        <f t="shared" si="8"/>
        <v>3.4166666666666665</v>
      </c>
      <c r="AQ4" s="17">
        <f t="shared" si="9"/>
        <v>0</v>
      </c>
      <c r="AR4" s="17">
        <f t="shared" si="10"/>
        <v>2</v>
      </c>
      <c r="AS4" s="17">
        <f t="shared" si="11"/>
        <v>0.9166666666666666</v>
      </c>
      <c r="AT4" s="19">
        <f t="shared" si="12"/>
        <v>2.25</v>
      </c>
    </row>
    <row r="5" spans="1:46" ht="12.75">
      <c r="A5" s="29">
        <v>4</v>
      </c>
      <c r="B5" s="17">
        <f>SUM(tydny!D16:D19)</f>
        <v>24</v>
      </c>
      <c r="C5" s="17">
        <f>SUM(tydny!E16:E19)</f>
        <v>4</v>
      </c>
      <c r="D5" s="17">
        <f>SUM(tydny!F16:F19)</f>
        <v>28</v>
      </c>
      <c r="E5" s="17">
        <f>SUM(tydny!G16:G19)</f>
        <v>0</v>
      </c>
      <c r="F5" s="17">
        <f>SUM(tydny!H16:H19)</f>
        <v>0</v>
      </c>
      <c r="G5" s="17">
        <f>SUM(tydny!I16:I19)</f>
        <v>2218</v>
      </c>
      <c r="H5" s="17">
        <f>SUM(tydny!J16:J19)</f>
        <v>369</v>
      </c>
      <c r="I5" s="17">
        <f>SUM(tydny!O16:O19)</f>
        <v>62</v>
      </c>
      <c r="J5" s="17">
        <f>SUM(tydny!P16:P19)</f>
        <v>13</v>
      </c>
      <c r="K5" s="17">
        <f>SUM(tydny!M16:M19)</f>
        <v>0</v>
      </c>
      <c r="L5" s="17">
        <f>SUM(tydny!N16:N19)</f>
        <v>0</v>
      </c>
      <c r="M5" s="17">
        <f>SUM(tydny!K16:K19)</f>
        <v>613</v>
      </c>
      <c r="N5" s="17">
        <f>SUM(tydny!L16:L19)</f>
        <v>100</v>
      </c>
      <c r="O5" s="17">
        <f>SUM(tydny!Q16:Q19)</f>
        <v>0</v>
      </c>
      <c r="P5" s="17">
        <f>SUM(tydny!R16:R19)</f>
        <v>0</v>
      </c>
      <c r="Q5" s="17">
        <f>SUM(tydny!S16:S19)</f>
        <v>0</v>
      </c>
      <c r="R5" s="17">
        <f>SUM(tydny!T16:T19)</f>
        <v>0</v>
      </c>
      <c r="S5" s="17">
        <f>SUM(tydny!U16:U19)</f>
        <v>52</v>
      </c>
      <c r="T5" s="17">
        <f>SUM(tydny!V16:V19)</f>
        <v>8</v>
      </c>
      <c r="U5" s="17">
        <f>SUM(tydny!W16:W19)</f>
        <v>310</v>
      </c>
      <c r="V5" s="17">
        <f>SUM(tydny!X16:X19)</f>
        <v>36</v>
      </c>
      <c r="W5" s="17">
        <f>SUM(tydny!Y16:Y19)</f>
        <v>0</v>
      </c>
      <c r="X5" s="17">
        <f>SUM(tydny!Z16:Z19)</f>
        <v>90</v>
      </c>
      <c r="Y5" s="17">
        <f>SUM(tydny!AA16:AA19)</f>
        <v>0</v>
      </c>
      <c r="Z5" s="17">
        <f>SUM(tydny!AB16:AB19)</f>
        <v>920</v>
      </c>
      <c r="AA5" s="17">
        <f>SUM(tydny!AC16:AC19)</f>
        <v>212</v>
      </c>
      <c r="AB5" s="17">
        <f>SUM(tydny!AF16:AF19)</f>
        <v>0</v>
      </c>
      <c r="AC5" s="17">
        <f>SUM(tydny!AD16:AD19)</f>
        <v>75</v>
      </c>
      <c r="AD5" s="17">
        <f>SUM(tydny!AE16:AE19)</f>
        <v>25</v>
      </c>
      <c r="AE5" s="17">
        <f>SUM(tydny!AG16:AG19)</f>
        <v>0</v>
      </c>
      <c r="AF5" s="19">
        <f>SUM(tydny!AH16:AH19)</f>
        <v>1.6</v>
      </c>
      <c r="AG5" s="24">
        <v>4</v>
      </c>
      <c r="AH5" s="37">
        <f t="shared" si="0"/>
        <v>0</v>
      </c>
      <c r="AI5" s="17">
        <f t="shared" si="1"/>
        <v>0</v>
      </c>
      <c r="AJ5" s="17">
        <f t="shared" si="2"/>
        <v>1.0333333333333334</v>
      </c>
      <c r="AK5" s="17">
        <f t="shared" si="3"/>
        <v>0</v>
      </c>
      <c r="AL5" s="17">
        <f t="shared" si="4"/>
        <v>10.216666666666667</v>
      </c>
      <c r="AM5" s="17">
        <f t="shared" si="5"/>
        <v>1.5</v>
      </c>
      <c r="AN5" s="17">
        <f t="shared" si="6"/>
        <v>15.333333333333334</v>
      </c>
      <c r="AO5" s="17">
        <f t="shared" si="7"/>
        <v>0</v>
      </c>
      <c r="AP5" s="17">
        <f t="shared" si="8"/>
        <v>1.25</v>
      </c>
      <c r="AQ5" s="17">
        <f t="shared" si="9"/>
        <v>0</v>
      </c>
      <c r="AR5" s="17">
        <f t="shared" si="10"/>
        <v>1.6</v>
      </c>
      <c r="AS5" s="17">
        <f t="shared" si="11"/>
        <v>0.8666666666666667</v>
      </c>
      <c r="AT5" s="19">
        <f t="shared" si="12"/>
        <v>5.166666666666667</v>
      </c>
    </row>
    <row r="6" spans="1:46" ht="12.75">
      <c r="A6" s="29">
        <v>5</v>
      </c>
      <c r="B6" s="17">
        <f>SUM(tydny!D20:D23)</f>
        <v>22</v>
      </c>
      <c r="C6" s="17">
        <f>SUM(tydny!E20:E23)</f>
        <v>1</v>
      </c>
      <c r="D6" s="17">
        <f>SUM(tydny!F20:F23)</f>
        <v>26</v>
      </c>
      <c r="E6" s="17">
        <f>SUM(tydny!G20:G23)</f>
        <v>0</v>
      </c>
      <c r="F6" s="17">
        <f>SUM(tydny!H20:H23)</f>
        <v>0</v>
      </c>
      <c r="G6" s="17">
        <f>SUM(tydny!I20:I23)</f>
        <v>2319</v>
      </c>
      <c r="H6" s="17">
        <f>SUM(tydny!J20:J23)</f>
        <v>463</v>
      </c>
      <c r="I6" s="17">
        <f>SUM(tydny!O20:O23)</f>
        <v>17</v>
      </c>
      <c r="J6" s="17">
        <f>SUM(tydny!P20:P23)</f>
        <v>3</v>
      </c>
      <c r="K6" s="17">
        <f>SUM(tydny!M20:M23)</f>
        <v>30</v>
      </c>
      <c r="L6" s="17">
        <f>SUM(tydny!N20:N23)</f>
        <v>7</v>
      </c>
      <c r="M6" s="17">
        <f>SUM(tydny!K20:K23)</f>
        <v>473</v>
      </c>
      <c r="N6" s="17">
        <f>SUM(tydny!L20:L23)</f>
        <v>75</v>
      </c>
      <c r="O6" s="17">
        <f>SUM(tydny!Q20:Q23)</f>
        <v>0</v>
      </c>
      <c r="P6" s="17">
        <f>SUM(tydny!R20:R23)</f>
        <v>0</v>
      </c>
      <c r="Q6" s="17">
        <f>SUM(tydny!S20:S23)</f>
        <v>0</v>
      </c>
      <c r="R6" s="17">
        <f>SUM(tydny!T20:T23)</f>
        <v>0</v>
      </c>
      <c r="S6" s="17">
        <f>SUM(tydny!U20:U23)</f>
        <v>20</v>
      </c>
      <c r="T6" s="17">
        <f>SUM(tydny!V20:V23)</f>
        <v>4</v>
      </c>
      <c r="U6" s="17">
        <f>SUM(tydny!W20:W23)</f>
        <v>0</v>
      </c>
      <c r="V6" s="17">
        <f>SUM(tydny!X20:X23)</f>
        <v>0</v>
      </c>
      <c r="W6" s="17">
        <f>SUM(tydny!Y20:Y23)</f>
        <v>0</v>
      </c>
      <c r="X6" s="17">
        <f>SUM(tydny!Z20:Z23)</f>
        <v>40</v>
      </c>
      <c r="Y6" s="17">
        <f>SUM(tydny!AA20:AA23)</f>
        <v>0</v>
      </c>
      <c r="Z6" s="17">
        <f>SUM(tydny!AB20:AB23)</f>
        <v>1539</v>
      </c>
      <c r="AA6" s="17">
        <f>SUM(tydny!AC20:AC23)</f>
        <v>374</v>
      </c>
      <c r="AB6" s="17">
        <f>SUM(tydny!AF20:AF23)</f>
        <v>0</v>
      </c>
      <c r="AC6" s="17">
        <f>SUM(tydny!AD20:AD23)</f>
        <v>140</v>
      </c>
      <c r="AD6" s="17">
        <f>SUM(tydny!AE20:AE23)</f>
        <v>44</v>
      </c>
      <c r="AE6" s="17">
        <f>SUM(tydny!AG20:AG23)</f>
        <v>0</v>
      </c>
      <c r="AF6" s="19">
        <f>SUM(tydny!AH20:AH23)</f>
        <v>1</v>
      </c>
      <c r="AG6" s="24">
        <v>5</v>
      </c>
      <c r="AH6" s="37">
        <f t="shared" si="0"/>
        <v>0</v>
      </c>
      <c r="AI6" s="17">
        <f t="shared" si="1"/>
        <v>0</v>
      </c>
      <c r="AJ6" s="17">
        <f t="shared" si="2"/>
        <v>0.2833333333333333</v>
      </c>
      <c r="AK6" s="17">
        <f t="shared" si="3"/>
        <v>0.5</v>
      </c>
      <c r="AL6" s="17">
        <f t="shared" si="4"/>
        <v>7.883333333333334</v>
      </c>
      <c r="AM6" s="17">
        <f t="shared" si="5"/>
        <v>0.6666666666666666</v>
      </c>
      <c r="AN6" s="17">
        <f t="shared" si="6"/>
        <v>25.65</v>
      </c>
      <c r="AO6" s="17">
        <f t="shared" si="7"/>
        <v>0</v>
      </c>
      <c r="AP6" s="17">
        <f t="shared" si="8"/>
        <v>2.3333333333333335</v>
      </c>
      <c r="AQ6" s="17">
        <f t="shared" si="9"/>
        <v>0</v>
      </c>
      <c r="AR6" s="17">
        <f t="shared" si="10"/>
        <v>1</v>
      </c>
      <c r="AS6" s="17">
        <f t="shared" si="11"/>
        <v>0.3333333333333333</v>
      </c>
      <c r="AT6" s="19">
        <f t="shared" si="12"/>
        <v>0</v>
      </c>
    </row>
    <row r="7" spans="1:46" ht="12.75">
      <c r="A7" s="29">
        <v>6</v>
      </c>
      <c r="B7" s="17">
        <f>SUM(tydny!D24:D27)</f>
        <v>23</v>
      </c>
      <c r="C7" s="17">
        <f>SUM(tydny!E24:E27)</f>
        <v>8</v>
      </c>
      <c r="D7" s="17">
        <f>SUM(tydny!F24:F27)</f>
        <v>27</v>
      </c>
      <c r="E7" s="17">
        <f>SUM(tydny!G24:G27)</f>
        <v>0</v>
      </c>
      <c r="F7" s="17">
        <f>SUM(tydny!H24:H27)</f>
        <v>0</v>
      </c>
      <c r="G7" s="17">
        <f>SUM(tydny!I24:I27)</f>
        <v>1721</v>
      </c>
      <c r="H7" s="17">
        <f>SUM(tydny!J24:J27)</f>
        <v>239</v>
      </c>
      <c r="I7" s="17">
        <f>SUM(tydny!O24:O27)</f>
        <v>22</v>
      </c>
      <c r="J7" s="17">
        <f>SUM(tydny!P24:P27)</f>
        <v>6</v>
      </c>
      <c r="K7" s="17">
        <f>SUM(tydny!M24:M27)</f>
        <v>0</v>
      </c>
      <c r="L7" s="17">
        <f>SUM(tydny!N24:N27)</f>
        <v>0</v>
      </c>
      <c r="M7" s="17">
        <f>SUM(tydny!K24:K27)</f>
        <v>537</v>
      </c>
      <c r="N7" s="17">
        <f>SUM(tydny!L24:L27)</f>
        <v>90</v>
      </c>
      <c r="O7" s="17">
        <f>SUM(tydny!Q24:Q27)</f>
        <v>10</v>
      </c>
      <c r="P7" s="17">
        <f>SUM(tydny!R24:R27)</f>
        <v>2</v>
      </c>
      <c r="Q7" s="17">
        <f>SUM(tydny!S24:S27)</f>
        <v>332</v>
      </c>
      <c r="R7" s="17">
        <f>SUM(tydny!T24:T27)</f>
        <v>55</v>
      </c>
      <c r="S7" s="17">
        <f>SUM(tydny!U24:U27)</f>
        <v>180</v>
      </c>
      <c r="T7" s="17">
        <f>SUM(tydny!V24:V27)</f>
        <v>27</v>
      </c>
      <c r="U7" s="17">
        <f>SUM(tydny!W24:W27)</f>
        <v>506</v>
      </c>
      <c r="V7" s="17">
        <f>SUM(tydny!X24:X27)</f>
        <v>59</v>
      </c>
      <c r="W7" s="17">
        <f>SUM(tydny!Y24:Y27)</f>
        <v>0</v>
      </c>
      <c r="X7" s="17">
        <f>SUM(tydny!Z24:Z27)</f>
        <v>40</v>
      </c>
      <c r="Y7" s="17">
        <f>SUM(tydny!AA24:AA27)</f>
        <v>0</v>
      </c>
      <c r="Z7" s="17">
        <f>SUM(tydny!AB24:AB27)</f>
        <v>0</v>
      </c>
      <c r="AA7" s="17">
        <f>SUM(tydny!AC24:AC27)</f>
        <v>0</v>
      </c>
      <c r="AB7" s="17">
        <f>SUM(tydny!AF24:AF27)</f>
        <v>0</v>
      </c>
      <c r="AC7" s="17">
        <f>SUM(tydny!AD24:AD27)</f>
        <v>70</v>
      </c>
      <c r="AD7" s="17">
        <f>SUM(tydny!AE24:AE27)</f>
        <v>28</v>
      </c>
      <c r="AE7" s="17">
        <f>SUM(tydny!AG24:AG27)</f>
        <v>0</v>
      </c>
      <c r="AF7" s="19">
        <f>SUM(tydny!AH24:AH27)</f>
        <v>0.4</v>
      </c>
      <c r="AG7" s="24">
        <v>6</v>
      </c>
      <c r="AH7" s="37">
        <f t="shared" si="0"/>
        <v>0.16666666666666666</v>
      </c>
      <c r="AI7" s="17">
        <f t="shared" si="1"/>
        <v>5.533333333333333</v>
      </c>
      <c r="AJ7" s="17">
        <f t="shared" si="2"/>
        <v>0.36666666666666664</v>
      </c>
      <c r="AK7" s="17">
        <f t="shared" si="3"/>
        <v>0</v>
      </c>
      <c r="AL7" s="17">
        <f t="shared" si="4"/>
        <v>8.95</v>
      </c>
      <c r="AM7" s="17">
        <f t="shared" si="5"/>
        <v>0.6666666666666666</v>
      </c>
      <c r="AN7" s="17">
        <f t="shared" si="6"/>
        <v>0</v>
      </c>
      <c r="AO7" s="17">
        <f t="shared" si="7"/>
        <v>0</v>
      </c>
      <c r="AP7" s="17">
        <f t="shared" si="8"/>
        <v>1.1666666666666667</v>
      </c>
      <c r="AQ7" s="17">
        <f t="shared" si="9"/>
        <v>0</v>
      </c>
      <c r="AR7" s="17">
        <f t="shared" si="10"/>
        <v>0.4</v>
      </c>
      <c r="AS7" s="17">
        <f t="shared" si="11"/>
        <v>3</v>
      </c>
      <c r="AT7" s="19">
        <f t="shared" si="12"/>
        <v>8.433333333333334</v>
      </c>
    </row>
    <row r="8" spans="1:46" ht="12.75">
      <c r="A8" s="29">
        <v>7</v>
      </c>
      <c r="B8" s="17">
        <f>SUM(tydny!D28:D31)</f>
        <v>20</v>
      </c>
      <c r="C8" s="17">
        <f>SUM(tydny!E28:E31)</f>
        <v>2</v>
      </c>
      <c r="D8" s="17">
        <f>SUM(tydny!F28:F31)</f>
        <v>24</v>
      </c>
      <c r="E8" s="17">
        <f>SUM(tydny!G28:G31)</f>
        <v>5</v>
      </c>
      <c r="F8" s="17">
        <f>SUM(tydny!H28:H31)</f>
        <v>0</v>
      </c>
      <c r="G8" s="17">
        <f>SUM(tydny!I28:I31)</f>
        <v>1643</v>
      </c>
      <c r="H8" s="17">
        <f>SUM(tydny!J28:J31)</f>
        <v>177</v>
      </c>
      <c r="I8" s="17">
        <f>SUM(tydny!O28:O31)</f>
        <v>101</v>
      </c>
      <c r="J8" s="17">
        <f>SUM(tydny!P28:P31)</f>
        <v>22</v>
      </c>
      <c r="K8" s="17">
        <f>SUM(tydny!M28:M31)</f>
        <v>0</v>
      </c>
      <c r="L8" s="17">
        <f>SUM(tydny!N28:N31)</f>
        <v>0</v>
      </c>
      <c r="M8" s="17">
        <f>SUM(tydny!K28:K31)</f>
        <v>660</v>
      </c>
      <c r="N8" s="17">
        <f>SUM(tydny!L28:L31)</f>
        <v>107</v>
      </c>
      <c r="O8" s="17">
        <f>SUM(tydny!Q28:Q31)</f>
        <v>0</v>
      </c>
      <c r="P8" s="17">
        <f>SUM(tydny!R28:R31)</f>
        <v>0</v>
      </c>
      <c r="Q8" s="17">
        <f>SUM(tydny!S28:S31)</f>
        <v>64</v>
      </c>
      <c r="R8" s="17">
        <f>SUM(tydny!T28:T31)</f>
        <v>13</v>
      </c>
      <c r="S8" s="17">
        <f>SUM(tydny!U28:U31)</f>
        <v>0</v>
      </c>
      <c r="T8" s="17">
        <f>SUM(tydny!V28:V31)</f>
        <v>0</v>
      </c>
      <c r="U8" s="17">
        <f>SUM(tydny!W28:W31)</f>
        <v>125</v>
      </c>
      <c r="V8" s="17">
        <f>SUM(tydny!X28:X31)</f>
        <v>17</v>
      </c>
      <c r="W8" s="17">
        <f>SUM(tydny!Y28:Y31)</f>
        <v>0</v>
      </c>
      <c r="X8" s="17">
        <f>SUM(tydny!Z28:Z31)</f>
        <v>107</v>
      </c>
      <c r="Y8" s="17">
        <f>SUM(tydny!AA28:AA31)</f>
        <v>0</v>
      </c>
      <c r="Z8" s="17">
        <f>SUM(tydny!AB28:AB31)</f>
        <v>70</v>
      </c>
      <c r="AA8" s="17">
        <f>SUM(tydny!AC28:AC31)</f>
        <v>18</v>
      </c>
      <c r="AB8" s="17">
        <f>SUM(tydny!AF28:AF31)</f>
        <v>0</v>
      </c>
      <c r="AC8" s="17">
        <f>SUM(tydny!AD28:AD31)</f>
        <v>150</v>
      </c>
      <c r="AD8" s="17">
        <f>SUM(tydny!AE28:AE31)</f>
        <v>62</v>
      </c>
      <c r="AE8" s="17">
        <f>SUM(tydny!AG28:AG31)</f>
        <v>0</v>
      </c>
      <c r="AF8" s="19">
        <f>SUM(tydny!AH28:AH31)</f>
        <v>6.1</v>
      </c>
      <c r="AG8" s="24">
        <v>7</v>
      </c>
      <c r="AH8" s="37">
        <f t="shared" si="0"/>
        <v>0</v>
      </c>
      <c r="AI8" s="17">
        <f t="shared" si="1"/>
        <v>1.0666666666666667</v>
      </c>
      <c r="AJ8" s="17">
        <f t="shared" si="2"/>
        <v>1.6833333333333333</v>
      </c>
      <c r="AK8" s="17">
        <f t="shared" si="3"/>
        <v>0</v>
      </c>
      <c r="AL8" s="17">
        <f t="shared" si="4"/>
        <v>11</v>
      </c>
      <c r="AM8" s="17">
        <f t="shared" si="5"/>
        <v>1.7833333333333334</v>
      </c>
      <c r="AN8" s="17">
        <f t="shared" si="6"/>
        <v>1.1666666666666667</v>
      </c>
      <c r="AO8" s="17">
        <f t="shared" si="7"/>
        <v>0</v>
      </c>
      <c r="AP8" s="17">
        <f t="shared" si="8"/>
        <v>2.5</v>
      </c>
      <c r="AQ8" s="17">
        <f t="shared" si="9"/>
        <v>0</v>
      </c>
      <c r="AR8" s="17">
        <f t="shared" si="10"/>
        <v>6.1</v>
      </c>
      <c r="AS8" s="17">
        <f t="shared" si="11"/>
        <v>0</v>
      </c>
      <c r="AT8" s="19">
        <f t="shared" si="12"/>
        <v>2.0833333333333335</v>
      </c>
    </row>
    <row r="9" spans="1:46" ht="12.75">
      <c r="A9" s="29">
        <v>8</v>
      </c>
      <c r="B9" s="17">
        <f>SUM(tydny!D32:D35)</f>
        <v>22</v>
      </c>
      <c r="C9" s="17">
        <f>SUM(tydny!E32:E35)</f>
        <v>4</v>
      </c>
      <c r="D9" s="17">
        <f>SUM(tydny!F32:F35)</f>
        <v>23</v>
      </c>
      <c r="E9" s="17">
        <f>SUM(tydny!G32:G35)</f>
        <v>2</v>
      </c>
      <c r="F9" s="17">
        <f>SUM(tydny!H32:H35)</f>
        <v>0</v>
      </c>
      <c r="G9" s="17">
        <f>SUM(tydny!I32:I35)</f>
        <v>1391</v>
      </c>
      <c r="H9" s="17">
        <f>SUM(tydny!J32:J35)</f>
        <v>186</v>
      </c>
      <c r="I9" s="17">
        <f>SUM(tydny!O32:O35)</f>
        <v>55</v>
      </c>
      <c r="J9" s="17">
        <f>SUM(tydny!P32:P35)</f>
        <v>16</v>
      </c>
      <c r="K9" s="17">
        <f>SUM(tydny!M32:M35)</f>
        <v>15</v>
      </c>
      <c r="L9" s="17">
        <f>SUM(tydny!N32:N35)</f>
        <v>3</v>
      </c>
      <c r="M9" s="17">
        <f>SUM(tydny!K32:K35)</f>
        <v>641</v>
      </c>
      <c r="N9" s="17">
        <f>SUM(tydny!L32:L35)</f>
        <v>102</v>
      </c>
      <c r="O9" s="17">
        <f>SUM(tydny!Q32:Q35)</f>
        <v>0</v>
      </c>
      <c r="P9" s="17">
        <f>SUM(tydny!R32:R35)</f>
        <v>0</v>
      </c>
      <c r="Q9" s="17">
        <f>SUM(tydny!S32:S35)</f>
        <v>260</v>
      </c>
      <c r="R9" s="17">
        <f>SUM(tydny!T32:T35)</f>
        <v>37</v>
      </c>
      <c r="S9" s="17">
        <f>SUM(tydny!U32:U35)</f>
        <v>160</v>
      </c>
      <c r="T9" s="17">
        <f>SUM(tydny!V32:V35)</f>
        <v>28</v>
      </c>
      <c r="U9" s="17">
        <f>SUM(tydny!W32:W35)</f>
        <v>0</v>
      </c>
      <c r="V9" s="17">
        <f>SUM(tydny!X32:X35)</f>
        <v>0</v>
      </c>
      <c r="W9" s="17">
        <f>SUM(tydny!Y32:Y35)</f>
        <v>0</v>
      </c>
      <c r="X9" s="17">
        <f>SUM(tydny!Z32:Z35)</f>
        <v>60</v>
      </c>
      <c r="Y9" s="17">
        <f>SUM(tydny!AA32:AA35)</f>
        <v>5</v>
      </c>
      <c r="Z9" s="17">
        <f>SUM(tydny!AB32:AB35)</f>
        <v>0</v>
      </c>
      <c r="AA9" s="17">
        <f>SUM(tydny!AC32:AC35)</f>
        <v>0</v>
      </c>
      <c r="AB9" s="17">
        <f>SUM(tydny!AF32:AF35)</f>
        <v>0</v>
      </c>
      <c r="AC9" s="17">
        <f>SUM(tydny!AD32:AD35)</f>
        <v>45</v>
      </c>
      <c r="AD9" s="17">
        <f>SUM(tydny!AE32:AE35)</f>
        <v>18</v>
      </c>
      <c r="AE9" s="17">
        <f>SUM(tydny!AG32:AG35)</f>
        <v>0</v>
      </c>
      <c r="AF9" s="19">
        <f>SUM(tydny!AH32:AH35)</f>
        <v>2.5</v>
      </c>
      <c r="AG9" s="24">
        <v>8</v>
      </c>
      <c r="AH9" s="37">
        <f aca="true" t="shared" si="13" ref="AH9:AH14">O9/60</f>
        <v>0</v>
      </c>
      <c r="AI9" s="17">
        <f t="shared" si="1"/>
        <v>4.333333333333333</v>
      </c>
      <c r="AJ9" s="17">
        <f aca="true" t="shared" si="14" ref="AJ9:AJ14">I9/60</f>
        <v>0.9166666666666666</v>
      </c>
      <c r="AK9" s="17">
        <f aca="true" t="shared" si="15" ref="AK9:AK14">K9/60</f>
        <v>0.25</v>
      </c>
      <c r="AL9" s="17">
        <f aca="true" t="shared" si="16" ref="AL9:AL14">M9/60</f>
        <v>10.683333333333334</v>
      </c>
      <c r="AM9" s="17">
        <f aca="true" t="shared" si="17" ref="AM9:AM14">X9/60</f>
        <v>1</v>
      </c>
      <c r="AN9" s="17">
        <f aca="true" t="shared" si="18" ref="AN9:AN14">Z9/60</f>
        <v>0</v>
      </c>
      <c r="AO9" s="17">
        <f aca="true" t="shared" si="19" ref="AO9:AO14">AB9/60</f>
        <v>0</v>
      </c>
      <c r="AP9" s="17">
        <f aca="true" t="shared" si="20" ref="AP9:AP14">AC9/60</f>
        <v>0.75</v>
      </c>
      <c r="AQ9" s="17">
        <f t="shared" si="9"/>
        <v>0</v>
      </c>
      <c r="AR9" s="17">
        <f t="shared" si="10"/>
        <v>2.5</v>
      </c>
      <c r="AS9" s="17">
        <f t="shared" si="11"/>
        <v>2.6666666666666665</v>
      </c>
      <c r="AT9" s="19">
        <f t="shared" si="12"/>
        <v>0</v>
      </c>
    </row>
    <row r="10" spans="1:46" ht="12.75">
      <c r="A10" s="29">
        <v>9</v>
      </c>
      <c r="B10" s="17">
        <f>SUM(tydny!D36:D39)</f>
        <v>26</v>
      </c>
      <c r="C10" s="17">
        <f>SUM(tydny!E36:E39)</f>
        <v>4</v>
      </c>
      <c r="D10" s="17">
        <f>SUM(tydny!F36:F39)</f>
        <v>34</v>
      </c>
      <c r="E10" s="17">
        <f>SUM(tydny!G36:G39)</f>
        <v>0</v>
      </c>
      <c r="F10" s="17">
        <f>SUM(tydny!H36:H39)</f>
        <v>0</v>
      </c>
      <c r="G10" s="17">
        <f>SUM(tydny!I36:I39)</f>
        <v>2977</v>
      </c>
      <c r="H10" s="17">
        <f>SUM(tydny!J36:J39)</f>
        <v>265</v>
      </c>
      <c r="I10" s="17">
        <f>SUM(tydny!O36:O39)</f>
        <v>56</v>
      </c>
      <c r="J10" s="17">
        <f>SUM(tydny!P36:P39)</f>
        <v>9</v>
      </c>
      <c r="K10" s="17">
        <f>SUM(tydny!M36:M39)</f>
        <v>0</v>
      </c>
      <c r="L10" s="17">
        <f>SUM(tydny!N36:N39)</f>
        <v>0</v>
      </c>
      <c r="M10" s="17">
        <f>SUM(tydny!K36:K39)</f>
        <v>920</v>
      </c>
      <c r="N10" s="17">
        <f>SUM(tydny!L36:L39)</f>
        <v>127</v>
      </c>
      <c r="O10" s="17">
        <f>SUM(tydny!Q36:Q39)</f>
        <v>0</v>
      </c>
      <c r="P10" s="17">
        <f>SUM(tydny!R36:R39)</f>
        <v>0</v>
      </c>
      <c r="Q10" s="17">
        <f>SUM(tydny!S36:S39)</f>
        <v>156</v>
      </c>
      <c r="R10" s="17">
        <f>SUM(tydny!T36:T39)</f>
        <v>25</v>
      </c>
      <c r="S10" s="17">
        <f>SUM(tydny!U36:U39)</f>
        <v>126</v>
      </c>
      <c r="T10" s="17">
        <f>SUM(tydny!V36:V39)</f>
        <v>20</v>
      </c>
      <c r="U10" s="17">
        <f>SUM(tydny!W36:W39)</f>
        <v>387</v>
      </c>
      <c r="V10" s="17">
        <f>SUM(tydny!X36:X39)</f>
        <v>52</v>
      </c>
      <c r="W10" s="17">
        <f>SUM(tydny!Y36:Y39)</f>
        <v>0</v>
      </c>
      <c r="X10" s="17">
        <f>SUM(tydny!Z36:Z39)</f>
        <v>10</v>
      </c>
      <c r="Y10" s="17">
        <f>SUM(tydny!AA36:AA39)</f>
        <v>35</v>
      </c>
      <c r="Z10" s="17">
        <f>SUM(tydny!AB36:AB39)</f>
        <v>150</v>
      </c>
      <c r="AA10" s="17">
        <f>SUM(tydny!AC36:AC39)</f>
        <v>32</v>
      </c>
      <c r="AB10" s="17">
        <f>SUM(tydny!AF36:AF39)</f>
        <v>0</v>
      </c>
      <c r="AC10" s="17">
        <f>SUM(tydny!AD36:AD39)</f>
        <v>885</v>
      </c>
      <c r="AD10" s="17">
        <f>SUM(tydny!AE36:AE39)</f>
        <v>348</v>
      </c>
      <c r="AE10" s="17">
        <f>SUM(tydny!AG36:AG39)</f>
        <v>0</v>
      </c>
      <c r="AF10" s="19">
        <f>SUM(tydny!AH36:AH39)</f>
        <v>4.2</v>
      </c>
      <c r="AG10" s="24">
        <v>9</v>
      </c>
      <c r="AH10" s="37">
        <f t="shared" si="13"/>
        <v>0</v>
      </c>
      <c r="AI10" s="17">
        <f t="shared" si="1"/>
        <v>2.6</v>
      </c>
      <c r="AJ10" s="17">
        <f t="shared" si="14"/>
        <v>0.9333333333333333</v>
      </c>
      <c r="AK10" s="17">
        <f t="shared" si="15"/>
        <v>0</v>
      </c>
      <c r="AL10" s="17">
        <f t="shared" si="16"/>
        <v>15.333333333333334</v>
      </c>
      <c r="AM10" s="17">
        <f t="shared" si="17"/>
        <v>0.16666666666666666</v>
      </c>
      <c r="AN10" s="17">
        <f t="shared" si="18"/>
        <v>2.5</v>
      </c>
      <c r="AO10" s="17">
        <f t="shared" si="19"/>
        <v>0</v>
      </c>
      <c r="AP10" s="17">
        <f t="shared" si="20"/>
        <v>14.75</v>
      </c>
      <c r="AQ10" s="17">
        <f t="shared" si="9"/>
        <v>0</v>
      </c>
      <c r="AR10" s="17">
        <f t="shared" si="10"/>
        <v>4.2</v>
      </c>
      <c r="AS10" s="17">
        <f t="shared" si="11"/>
        <v>2.1</v>
      </c>
      <c r="AT10" s="19">
        <f t="shared" si="12"/>
        <v>6.45</v>
      </c>
    </row>
    <row r="11" spans="1:46" ht="12.75">
      <c r="A11" s="29">
        <v>10</v>
      </c>
      <c r="B11" s="17">
        <f>SUM(tydny!D40:D43)</f>
        <v>22</v>
      </c>
      <c r="C11" s="17">
        <f>SUM(tydny!E40:E43)</f>
        <v>5</v>
      </c>
      <c r="D11" s="17">
        <f>SUM(tydny!F40:F43)</f>
        <v>22</v>
      </c>
      <c r="E11" s="17">
        <f>SUM(tydny!G40:G43)</f>
        <v>0</v>
      </c>
      <c r="F11" s="17">
        <f>SUM(tydny!H40:H43)</f>
        <v>0</v>
      </c>
      <c r="G11" s="17">
        <f>SUM(tydny!I40:I43)</f>
        <v>1296</v>
      </c>
      <c r="H11" s="17">
        <f>SUM(tydny!J40:J43)</f>
        <v>149</v>
      </c>
      <c r="I11" s="17">
        <f>SUM(tydny!O40:O43)</f>
        <v>44</v>
      </c>
      <c r="J11" s="17">
        <f>SUM(tydny!P40:P43)</f>
        <v>13</v>
      </c>
      <c r="K11" s="17">
        <f>SUM(tydny!M40:M43)</f>
        <v>0</v>
      </c>
      <c r="L11" s="17">
        <f>SUM(tydny!N40:N43)</f>
        <v>0</v>
      </c>
      <c r="M11" s="17">
        <f>SUM(tydny!K40:K43)</f>
        <v>474</v>
      </c>
      <c r="N11" s="17">
        <f>SUM(tydny!L40:L43)</f>
        <v>82</v>
      </c>
      <c r="O11" s="17">
        <f>SUM(tydny!Q40:Q43)</f>
        <v>0</v>
      </c>
      <c r="P11" s="17">
        <f>SUM(tydny!R40:R43)</f>
        <v>0</v>
      </c>
      <c r="Q11" s="17">
        <f>SUM(tydny!S40:S43)</f>
        <v>218</v>
      </c>
      <c r="R11" s="17">
        <f>SUM(tydny!T40:T43)</f>
        <v>35</v>
      </c>
      <c r="S11" s="17">
        <f>SUM(tydny!U40:U43)</f>
        <v>0</v>
      </c>
      <c r="T11" s="17">
        <f>SUM(tydny!V40:V43)</f>
        <v>0</v>
      </c>
      <c r="U11" s="17">
        <f>SUM(tydny!W40:W43)</f>
        <v>194</v>
      </c>
      <c r="V11" s="17">
        <f>SUM(tydny!X40:X43)</f>
        <v>19</v>
      </c>
      <c r="W11" s="17">
        <f>SUM(tydny!Y40:Y43)</f>
        <v>0</v>
      </c>
      <c r="X11" s="17">
        <f>SUM(tydny!Z40:Z43)</f>
        <v>5</v>
      </c>
      <c r="Y11" s="17">
        <f>SUM(tydny!AA40:AA43)</f>
        <v>15</v>
      </c>
      <c r="Z11" s="17">
        <f>SUM(tydny!AB40:AB43)</f>
        <v>0</v>
      </c>
      <c r="AA11" s="17">
        <f>SUM(tydny!AC40:AC43)</f>
        <v>0</v>
      </c>
      <c r="AB11" s="17">
        <f>SUM(tydny!AF40:AF43)</f>
        <v>0</v>
      </c>
      <c r="AC11" s="17">
        <f>SUM(tydny!AD40:AD43)</f>
        <v>160</v>
      </c>
      <c r="AD11" s="17">
        <f>SUM(tydny!AE40:AE43)</f>
        <v>58</v>
      </c>
      <c r="AE11" s="17">
        <f>SUM(tydny!AG40:AG43)</f>
        <v>0</v>
      </c>
      <c r="AF11" s="19">
        <f>SUM(tydny!AH40:AH43)</f>
        <v>3.1</v>
      </c>
      <c r="AG11" s="24">
        <v>10</v>
      </c>
      <c r="AH11" s="37">
        <f t="shared" si="13"/>
        <v>0</v>
      </c>
      <c r="AI11" s="17">
        <f t="shared" si="1"/>
        <v>3.6333333333333333</v>
      </c>
      <c r="AJ11" s="17">
        <f t="shared" si="14"/>
        <v>0.7333333333333333</v>
      </c>
      <c r="AK11" s="17">
        <f t="shared" si="15"/>
        <v>0</v>
      </c>
      <c r="AL11" s="17">
        <f t="shared" si="16"/>
        <v>7.9</v>
      </c>
      <c r="AM11" s="17">
        <f t="shared" si="17"/>
        <v>0.08333333333333333</v>
      </c>
      <c r="AN11" s="17">
        <f t="shared" si="18"/>
        <v>0</v>
      </c>
      <c r="AO11" s="17">
        <f t="shared" si="19"/>
        <v>0</v>
      </c>
      <c r="AP11" s="17">
        <f t="shared" si="20"/>
        <v>2.6666666666666665</v>
      </c>
      <c r="AQ11" s="17">
        <f t="shared" si="9"/>
        <v>0</v>
      </c>
      <c r="AR11" s="17">
        <f t="shared" si="10"/>
        <v>3.1</v>
      </c>
      <c r="AS11" s="17">
        <f t="shared" si="11"/>
        <v>0</v>
      </c>
      <c r="AT11" s="19">
        <f t="shared" si="12"/>
        <v>3.2333333333333334</v>
      </c>
    </row>
    <row r="12" spans="1:46" ht="12.75">
      <c r="A12" s="29">
        <v>11</v>
      </c>
      <c r="B12" s="17">
        <f>SUM(tydny!D44:D47)</f>
        <v>16</v>
      </c>
      <c r="C12" s="17">
        <f>SUM(tydny!E44:E47)</f>
        <v>7</v>
      </c>
      <c r="D12" s="17">
        <f>SUM(tydny!F44:F47)</f>
        <v>18</v>
      </c>
      <c r="E12" s="17">
        <f>SUM(tydny!G44:G47)</f>
        <v>21</v>
      </c>
      <c r="F12" s="17">
        <f>SUM(tydny!H44:H47)</f>
        <v>0</v>
      </c>
      <c r="G12" s="17">
        <f>SUM(tydny!I44:I47)</f>
        <v>1140</v>
      </c>
      <c r="H12" s="17">
        <f>SUM(tydny!J44:J47)</f>
        <v>157</v>
      </c>
      <c r="I12" s="17">
        <f>SUM(tydny!O44:O47)</f>
        <v>0</v>
      </c>
      <c r="J12" s="17">
        <f>SUM(tydny!P44:P47)</f>
        <v>0</v>
      </c>
      <c r="K12" s="17">
        <f>SUM(tydny!M44:M47)</f>
        <v>0</v>
      </c>
      <c r="L12" s="17">
        <f>SUM(tydny!N44:N47)</f>
        <v>0</v>
      </c>
      <c r="M12" s="17">
        <f>SUM(tydny!K44:K47)</f>
        <v>123</v>
      </c>
      <c r="N12" s="17">
        <f>SUM(tydny!L44:L47)</f>
        <v>22</v>
      </c>
      <c r="O12" s="17">
        <f>SUM(tydny!Q44:Q47)</f>
        <v>0</v>
      </c>
      <c r="P12" s="17">
        <f>SUM(tydny!R44:R47)</f>
        <v>0</v>
      </c>
      <c r="Q12" s="17">
        <f>SUM(tydny!S44:S47)</f>
        <v>619</v>
      </c>
      <c r="R12" s="17">
        <f>SUM(tydny!T44:T47)</f>
        <v>93</v>
      </c>
      <c r="S12" s="17">
        <f>SUM(tydny!U44:U47)</f>
        <v>0</v>
      </c>
      <c r="T12" s="17">
        <f>SUM(tydny!V44:V47)</f>
        <v>0</v>
      </c>
      <c r="U12" s="17">
        <f>SUM(tydny!W44:W47)</f>
        <v>0</v>
      </c>
      <c r="V12" s="17">
        <f>SUM(tydny!X44:X47)</f>
        <v>0</v>
      </c>
      <c r="W12" s="17">
        <f>SUM(tydny!Y44:Y47)</f>
        <v>0</v>
      </c>
      <c r="X12" s="17">
        <f>SUM(tydny!Z44:Z47)</f>
        <v>0</v>
      </c>
      <c r="Y12" s="17">
        <f>SUM(tydny!AA44:AA47)</f>
        <v>5</v>
      </c>
      <c r="Z12" s="17">
        <f>SUM(tydny!AB44:AB47)</f>
        <v>140</v>
      </c>
      <c r="AA12" s="17">
        <f>SUM(tydny!AC44:AC47)</f>
        <v>42</v>
      </c>
      <c r="AB12" s="17">
        <f>SUM(tydny!AF44:AF47)</f>
        <v>0</v>
      </c>
      <c r="AC12" s="17">
        <f>SUM(tydny!AD44:AD47)</f>
        <v>85</v>
      </c>
      <c r="AD12" s="17">
        <f>SUM(tydny!AE44:AE47)</f>
        <v>35</v>
      </c>
      <c r="AE12" s="17">
        <f>SUM(tydny!AG44:AG47)</f>
        <v>0</v>
      </c>
      <c r="AF12" s="19">
        <f>SUM(tydny!AH44:AH47)</f>
        <v>2.8</v>
      </c>
      <c r="AG12" s="24">
        <v>11</v>
      </c>
      <c r="AH12" s="37">
        <f t="shared" si="13"/>
        <v>0</v>
      </c>
      <c r="AI12" s="17">
        <f t="shared" si="1"/>
        <v>10.316666666666666</v>
      </c>
      <c r="AJ12" s="17">
        <f t="shared" si="14"/>
        <v>0</v>
      </c>
      <c r="AK12" s="17">
        <f t="shared" si="15"/>
        <v>0</v>
      </c>
      <c r="AL12" s="17">
        <f t="shared" si="16"/>
        <v>2.05</v>
      </c>
      <c r="AM12" s="17">
        <f t="shared" si="17"/>
        <v>0</v>
      </c>
      <c r="AN12" s="17">
        <f t="shared" si="18"/>
        <v>2.3333333333333335</v>
      </c>
      <c r="AO12" s="17">
        <f t="shared" si="19"/>
        <v>0</v>
      </c>
      <c r="AP12" s="17">
        <f t="shared" si="20"/>
        <v>1.4166666666666667</v>
      </c>
      <c r="AQ12" s="17">
        <f t="shared" si="9"/>
        <v>0</v>
      </c>
      <c r="AR12" s="17">
        <f t="shared" si="10"/>
        <v>2.8</v>
      </c>
      <c r="AS12" s="17">
        <f t="shared" si="11"/>
        <v>0</v>
      </c>
      <c r="AT12" s="19">
        <f t="shared" si="12"/>
        <v>0</v>
      </c>
    </row>
    <row r="13" spans="1:46" ht="12.75">
      <c r="A13" s="29">
        <v>12</v>
      </c>
      <c r="B13" s="17">
        <f>SUM(tydny!D48:D51)</f>
        <v>19</v>
      </c>
      <c r="C13" s="17">
        <f>SUM(tydny!E48:E51)</f>
        <v>2</v>
      </c>
      <c r="D13" s="17">
        <f>SUM(tydny!F48:F51)</f>
        <v>19</v>
      </c>
      <c r="E13" s="17">
        <f>SUM(tydny!G48:G51)</f>
        <v>23</v>
      </c>
      <c r="F13" s="17">
        <f>SUM(tydny!H48:H51)</f>
        <v>0</v>
      </c>
      <c r="G13" s="17">
        <f>SUM(tydny!I48:I51)</f>
        <v>1683</v>
      </c>
      <c r="H13" s="17">
        <f>SUM(tydny!J48:J51)</f>
        <v>69</v>
      </c>
      <c r="I13" s="17">
        <f>SUM(tydny!O48:O51)</f>
        <v>0</v>
      </c>
      <c r="J13" s="17">
        <f>SUM(tydny!P48:P51)</f>
        <v>0</v>
      </c>
      <c r="K13" s="17">
        <f>SUM(tydny!M48:M51)</f>
        <v>0</v>
      </c>
      <c r="L13" s="17">
        <f>SUM(tydny!N48:N51)</f>
        <v>0</v>
      </c>
      <c r="M13" s="17">
        <f>SUM(tydny!K48:K51)</f>
        <v>229</v>
      </c>
      <c r="N13" s="17">
        <f>SUM(tydny!L48:L51)</f>
        <v>39</v>
      </c>
      <c r="O13" s="17">
        <f>SUM(tydny!Q48:Q51)</f>
        <v>0</v>
      </c>
      <c r="P13" s="17">
        <f>SUM(tydny!R48:R51)</f>
        <v>0</v>
      </c>
      <c r="Q13" s="17">
        <f>SUM(tydny!S48:S51)</f>
        <v>117</v>
      </c>
      <c r="R13" s="17">
        <f>SUM(tydny!T48:T51)</f>
        <v>19</v>
      </c>
      <c r="S13" s="17">
        <f>SUM(tydny!U48:U51)</f>
        <v>0</v>
      </c>
      <c r="T13" s="17">
        <f>SUM(tydny!V48:V51)</f>
        <v>0</v>
      </c>
      <c r="U13" s="17">
        <f>SUM(tydny!W48:W51)</f>
        <v>73</v>
      </c>
      <c r="V13" s="17">
        <f>SUM(tydny!X48:X51)</f>
        <v>11</v>
      </c>
      <c r="W13" s="17">
        <f>SUM(tydny!Y48:Y51)</f>
        <v>0</v>
      </c>
      <c r="X13" s="17">
        <f>SUM(tydny!Z48:Z51)</f>
        <v>93</v>
      </c>
      <c r="Y13" s="17">
        <f>SUM(tydny!AA48:AA51)</f>
        <v>0</v>
      </c>
      <c r="Z13" s="17">
        <f>SUM(tydny!AB48:AB51)</f>
        <v>0</v>
      </c>
      <c r="AA13" s="17">
        <f>SUM(tydny!AC48:AC51)</f>
        <v>0</v>
      </c>
      <c r="AB13" s="17">
        <f>SUM(tydny!AF48:AF51)</f>
        <v>0</v>
      </c>
      <c r="AC13" s="17">
        <f>SUM(tydny!AD48:AD51)</f>
        <v>895</v>
      </c>
      <c r="AD13" s="17">
        <f>SUM(tydny!AE48:AE51)</f>
        <v>288</v>
      </c>
      <c r="AE13" s="17">
        <f>SUM(tydny!AG48:AG51)</f>
        <v>0</v>
      </c>
      <c r="AF13" s="19">
        <f>SUM(tydny!AH48:AH51)</f>
        <v>4.6</v>
      </c>
      <c r="AG13" s="24">
        <v>12</v>
      </c>
      <c r="AH13" s="37">
        <f t="shared" si="13"/>
        <v>0</v>
      </c>
      <c r="AI13" s="17">
        <f t="shared" si="1"/>
        <v>1.95</v>
      </c>
      <c r="AJ13" s="17">
        <f t="shared" si="14"/>
        <v>0</v>
      </c>
      <c r="AK13" s="17">
        <f t="shared" si="15"/>
        <v>0</v>
      </c>
      <c r="AL13" s="17">
        <f t="shared" si="16"/>
        <v>3.816666666666667</v>
      </c>
      <c r="AM13" s="17">
        <f t="shared" si="17"/>
        <v>1.55</v>
      </c>
      <c r="AN13" s="17">
        <f t="shared" si="18"/>
        <v>0</v>
      </c>
      <c r="AO13" s="17">
        <f t="shared" si="19"/>
        <v>0</v>
      </c>
      <c r="AP13" s="17">
        <f t="shared" si="20"/>
        <v>14.916666666666666</v>
      </c>
      <c r="AQ13" s="17">
        <f t="shared" si="9"/>
        <v>0</v>
      </c>
      <c r="AR13" s="17">
        <f t="shared" si="10"/>
        <v>4.6</v>
      </c>
      <c r="AS13" s="17">
        <f t="shared" si="11"/>
        <v>0</v>
      </c>
      <c r="AT13" s="19">
        <f t="shared" si="12"/>
        <v>1.2166666666666666</v>
      </c>
    </row>
    <row r="14" spans="1:46" ht="13.5" thickBot="1">
      <c r="A14" s="30">
        <v>13</v>
      </c>
      <c r="B14" s="18">
        <f>SUM(tydny!D52:D55)</f>
        <v>24</v>
      </c>
      <c r="C14" s="18">
        <f>SUM(tydny!E52:E55)</f>
        <v>1</v>
      </c>
      <c r="D14" s="18">
        <f>SUM(tydny!F52:F55)</f>
        <v>28</v>
      </c>
      <c r="E14" s="18">
        <f>SUM(tydny!G52:G55)</f>
        <v>0</v>
      </c>
      <c r="F14" s="18">
        <f>SUM(tydny!H52:H55)</f>
        <v>0</v>
      </c>
      <c r="G14" s="18">
        <f>SUM(tydny!I52:I55)</f>
        <v>2041</v>
      </c>
      <c r="H14" s="18">
        <f>SUM(tydny!J52:J55)</f>
        <v>208</v>
      </c>
      <c r="I14" s="18">
        <f>SUM(tydny!O52:O55)</f>
        <v>105</v>
      </c>
      <c r="J14" s="18">
        <f>SUM(tydny!P52:P55)</f>
        <v>29</v>
      </c>
      <c r="K14" s="18">
        <f>SUM(tydny!M52:M55)</f>
        <v>62</v>
      </c>
      <c r="L14" s="18">
        <f>SUM(tydny!N52:N55)</f>
        <v>9</v>
      </c>
      <c r="M14" s="18">
        <f>SUM(tydny!K52:K55)</f>
        <v>906</v>
      </c>
      <c r="N14" s="18">
        <f>SUM(tydny!L52:L55)</f>
        <v>150</v>
      </c>
      <c r="O14" s="18">
        <f>SUM(tydny!Q52:Q55)</f>
        <v>0</v>
      </c>
      <c r="P14" s="18">
        <f>SUM(tydny!R52:R55)</f>
        <v>0</v>
      </c>
      <c r="Q14" s="18">
        <f>SUM(tydny!S52:S55)</f>
        <v>36</v>
      </c>
      <c r="R14" s="18">
        <f>SUM(tydny!T52:T55)</f>
        <v>7</v>
      </c>
      <c r="S14" s="18">
        <f>SUM(tydny!U52:U55)</f>
        <v>0</v>
      </c>
      <c r="T14" s="18">
        <f>SUM(tydny!V52:V55)</f>
        <v>0</v>
      </c>
      <c r="U14" s="18">
        <f>SUM(tydny!W52:W55)</f>
        <v>87</v>
      </c>
      <c r="V14" s="18">
        <f>SUM(tydny!X52:X55)</f>
        <v>13</v>
      </c>
      <c r="W14" s="18">
        <f>SUM(tydny!Y52:Y55)</f>
        <v>0</v>
      </c>
      <c r="X14" s="18">
        <f>SUM(tydny!Z52:Z55)</f>
        <v>125</v>
      </c>
      <c r="Y14" s="18">
        <f>SUM(tydny!AA52:AA55)</f>
        <v>30</v>
      </c>
      <c r="Z14" s="18">
        <f>SUM(tydny!AB52:AB55)</f>
        <v>0</v>
      </c>
      <c r="AA14" s="18">
        <f>SUM(tydny!AC52:AC55)</f>
        <v>0</v>
      </c>
      <c r="AB14" s="18">
        <f>SUM(tydny!AF52:AF55)</f>
        <v>0</v>
      </c>
      <c r="AC14" s="18">
        <f>SUM(tydny!AD52:AD55)</f>
        <v>540</v>
      </c>
      <c r="AD14" s="18">
        <f>SUM(tydny!AE52:AE55)</f>
        <v>201</v>
      </c>
      <c r="AE14" s="18">
        <f>SUM(tydny!AG52:AG55)</f>
        <v>0</v>
      </c>
      <c r="AF14" s="20">
        <f>SUM(tydny!AH52:AH55)</f>
        <v>2.5</v>
      </c>
      <c r="AG14" s="24">
        <v>13</v>
      </c>
      <c r="AH14" s="38">
        <f t="shared" si="13"/>
        <v>0</v>
      </c>
      <c r="AI14" s="18">
        <f t="shared" si="1"/>
        <v>0.6</v>
      </c>
      <c r="AJ14" s="18">
        <f t="shared" si="14"/>
        <v>1.75</v>
      </c>
      <c r="AK14" s="18">
        <f t="shared" si="15"/>
        <v>1.0333333333333334</v>
      </c>
      <c r="AL14" s="18">
        <f t="shared" si="16"/>
        <v>15.1</v>
      </c>
      <c r="AM14" s="18">
        <f t="shared" si="17"/>
        <v>2.0833333333333335</v>
      </c>
      <c r="AN14" s="18">
        <f t="shared" si="18"/>
        <v>0</v>
      </c>
      <c r="AO14" s="18">
        <f t="shared" si="19"/>
        <v>0</v>
      </c>
      <c r="AP14" s="18">
        <f t="shared" si="20"/>
        <v>9</v>
      </c>
      <c r="AQ14" s="17">
        <f t="shared" si="9"/>
        <v>0</v>
      </c>
      <c r="AR14" s="18">
        <f t="shared" si="10"/>
        <v>2.5</v>
      </c>
      <c r="AS14" s="18">
        <f t="shared" si="11"/>
        <v>0</v>
      </c>
      <c r="AT14" s="20">
        <f t="shared" si="12"/>
        <v>1.45</v>
      </c>
    </row>
    <row r="16" ht="12.75">
      <c r="B16" s="73" t="s">
        <v>327</v>
      </c>
    </row>
    <row r="17" ht="12.75">
      <c r="B17" s="1" t="s">
        <v>326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showGridLines="0" workbookViewId="0" topLeftCell="A1">
      <selection activeCell="A64" sqref="A64"/>
    </sheetView>
  </sheetViews>
  <sheetFormatPr defaultColWidth="9.00390625" defaultRowHeight="12.75"/>
  <cols>
    <col min="1" max="1" width="14.875" style="0" customWidth="1"/>
  </cols>
  <sheetData>
    <row r="1" spans="1:11" ht="21.75" customHeight="1">
      <c r="A1" s="267" t="s">
        <v>335</v>
      </c>
      <c r="B1" s="267"/>
      <c r="C1" s="267"/>
      <c r="D1" s="267"/>
      <c r="E1" s="121"/>
      <c r="F1" s="121"/>
      <c r="G1" s="121"/>
      <c r="H1" s="121"/>
      <c r="I1" s="121"/>
      <c r="J1" s="121"/>
      <c r="K1" s="121"/>
    </row>
    <row r="3" spans="1:2" ht="12.75">
      <c r="A3" s="4" t="s">
        <v>367</v>
      </c>
      <c r="B3" t="s">
        <v>368</v>
      </c>
    </row>
    <row r="4" spans="1:2" ht="12.75">
      <c r="A4" s="4"/>
      <c r="B4" t="s">
        <v>369</v>
      </c>
    </row>
    <row r="5" ht="12.75">
      <c r="A5" s="4"/>
    </row>
    <row r="6" spans="1:2" ht="12.75">
      <c r="A6" s="4" t="s">
        <v>381</v>
      </c>
      <c r="B6" t="s">
        <v>382</v>
      </c>
    </row>
    <row r="7" ht="12.75">
      <c r="A7" s="4"/>
    </row>
    <row r="8" spans="1:2" ht="12.75">
      <c r="A8" s="4" t="s">
        <v>370</v>
      </c>
      <c r="B8" t="s">
        <v>371</v>
      </c>
    </row>
    <row r="9" spans="1:2" ht="12.75">
      <c r="A9" s="4"/>
      <c r="B9" t="s">
        <v>372</v>
      </c>
    </row>
    <row r="11" ht="12.75">
      <c r="A11" s="4" t="s">
        <v>336</v>
      </c>
    </row>
    <row r="13" ht="12.75">
      <c r="A13" s="4" t="s">
        <v>337</v>
      </c>
    </row>
    <row r="14" ht="12.75">
      <c r="B14" t="s">
        <v>338</v>
      </c>
    </row>
    <row r="16" spans="1:2" ht="12.75">
      <c r="A16" s="4" t="s">
        <v>383</v>
      </c>
      <c r="B16" t="s">
        <v>384</v>
      </c>
    </row>
    <row r="17" ht="12.75">
      <c r="B17" t="s">
        <v>385</v>
      </c>
    </row>
    <row r="18" ht="12.75">
      <c r="B18" t="s">
        <v>386</v>
      </c>
    </row>
    <row r="20" ht="12.75">
      <c r="A20" s="4" t="s">
        <v>341</v>
      </c>
    </row>
    <row r="21" ht="12.75">
      <c r="B21" t="s">
        <v>339</v>
      </c>
    </row>
    <row r="22" ht="12.75">
      <c r="B22" s="4" t="s">
        <v>342</v>
      </c>
    </row>
    <row r="23" ht="12.75">
      <c r="B23" t="s">
        <v>340</v>
      </c>
    </row>
    <row r="24" ht="12.75">
      <c r="B24" t="s">
        <v>387</v>
      </c>
    </row>
    <row r="26" spans="1:2" ht="12.75">
      <c r="A26" s="4" t="s">
        <v>353</v>
      </c>
      <c r="B26" t="s">
        <v>343</v>
      </c>
    </row>
    <row r="27" spans="1:2" ht="12.75">
      <c r="A27" s="4"/>
      <c r="B27" t="s">
        <v>346</v>
      </c>
    </row>
    <row r="28" ht="12.75">
      <c r="B28" s="4" t="s">
        <v>350</v>
      </c>
    </row>
    <row r="29" ht="12.75">
      <c r="B29" t="s">
        <v>344</v>
      </c>
    </row>
    <row r="30" ht="12.75">
      <c r="B30" s="4" t="s">
        <v>351</v>
      </c>
    </row>
    <row r="31" ht="12.75">
      <c r="B31" t="s">
        <v>345</v>
      </c>
    </row>
    <row r="32" ht="12.75">
      <c r="B32" t="s">
        <v>349</v>
      </c>
    </row>
    <row r="34" spans="1:2" ht="12.75">
      <c r="A34" s="4" t="s">
        <v>347</v>
      </c>
      <c r="B34" t="s">
        <v>348</v>
      </c>
    </row>
    <row r="36" spans="1:2" ht="12.75">
      <c r="A36" s="4" t="s">
        <v>352</v>
      </c>
      <c r="B36" t="s">
        <v>354</v>
      </c>
    </row>
    <row r="37" ht="12.75">
      <c r="B37" t="s">
        <v>355</v>
      </c>
    </row>
    <row r="38" ht="12.75">
      <c r="B38" t="s">
        <v>356</v>
      </c>
    </row>
    <row r="40" spans="1:2" ht="12.75">
      <c r="A40" s="4" t="s">
        <v>357</v>
      </c>
      <c r="B40" t="s">
        <v>358</v>
      </c>
    </row>
    <row r="41" ht="12.75">
      <c r="B41" t="s">
        <v>359</v>
      </c>
    </row>
    <row r="42" ht="12.75">
      <c r="B42" t="s">
        <v>360</v>
      </c>
    </row>
    <row r="44" spans="1:2" ht="12.75">
      <c r="A44" s="4" t="s">
        <v>361</v>
      </c>
      <c r="B44" t="s">
        <v>362</v>
      </c>
    </row>
    <row r="45" ht="12.75">
      <c r="B45" t="s">
        <v>359</v>
      </c>
    </row>
    <row r="46" ht="12.75">
      <c r="B46" t="s">
        <v>360</v>
      </c>
    </row>
    <row r="48" spans="1:2" ht="12.75">
      <c r="A48" s="4" t="s">
        <v>363</v>
      </c>
      <c r="B48" t="s">
        <v>364</v>
      </c>
    </row>
    <row r="49" ht="12.75">
      <c r="B49" t="s">
        <v>365</v>
      </c>
    </row>
    <row r="50" ht="12.75">
      <c r="B50" t="s">
        <v>366</v>
      </c>
    </row>
    <row r="52" spans="1:2" ht="12.75">
      <c r="A52" s="4" t="s">
        <v>375</v>
      </c>
      <c r="B52" t="s">
        <v>376</v>
      </c>
    </row>
    <row r="53" ht="12.75">
      <c r="B53" t="s">
        <v>377</v>
      </c>
    </row>
    <row r="55" spans="1:2" ht="12.75">
      <c r="A55" s="4" t="s">
        <v>378</v>
      </c>
      <c r="B55" t="s">
        <v>379</v>
      </c>
    </row>
    <row r="56" ht="12.75">
      <c r="B56" t="s">
        <v>355</v>
      </c>
    </row>
    <row r="58" spans="1:2" ht="12.75">
      <c r="A58" s="4" t="s">
        <v>373</v>
      </c>
      <c r="B58" t="s">
        <v>374</v>
      </c>
    </row>
    <row r="60" spans="1:2" ht="12.75">
      <c r="A60" s="4" t="s">
        <v>389</v>
      </c>
      <c r="B60" t="s">
        <v>390</v>
      </c>
    </row>
    <row r="61" spans="1:2" ht="12.75">
      <c r="A61" s="4" t="s">
        <v>391</v>
      </c>
      <c r="B61" t="s">
        <v>392</v>
      </c>
    </row>
    <row r="65" ht="12.75">
      <c r="A65" s="123" t="s">
        <v>380</v>
      </c>
    </row>
    <row r="66" ht="12.75">
      <c r="A66" s="122">
        <v>37590</v>
      </c>
    </row>
  </sheetData>
  <sheetProtection sheet="1" objects="1" scenarios="1"/>
  <mergeCells count="1">
    <mergeCell ref="A1:D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PM</cp:lastModifiedBy>
  <cp:lastPrinted>2005-05-25T06:48:06Z</cp:lastPrinted>
  <dcterms:created xsi:type="dcterms:W3CDTF">2001-08-18T14:42:14Z</dcterms:created>
  <dcterms:modified xsi:type="dcterms:W3CDTF">2005-11-01T10:05:30Z</dcterms:modified>
  <cp:category/>
  <cp:version/>
  <cp:contentType/>
  <cp:contentStatus/>
</cp:coreProperties>
</file>